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4160" activeTab="0"/>
  </bookViews>
  <sheets>
    <sheet name="Storage Ma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<sst xmlns="http://schemas.openxmlformats.org/spreadsheetml/2006/main" count="928" uniqueCount="382">
  <si>
    <t>Austria</t>
  </si>
  <si>
    <t>Facility/Location</t>
  </si>
  <si>
    <t>Company</t>
  </si>
  <si>
    <t>Type</t>
  </si>
  <si>
    <t>Working Gas</t>
  </si>
  <si>
    <t>TPA</t>
  </si>
  <si>
    <t>nTPA</t>
  </si>
  <si>
    <t>Project</t>
  </si>
  <si>
    <t>Withdrawal Capacity</t>
  </si>
  <si>
    <t>Injection Capacity</t>
  </si>
  <si>
    <t>Portugal</t>
  </si>
  <si>
    <t>Carrico</t>
  </si>
  <si>
    <t>Salt Cavern</t>
  </si>
  <si>
    <t>Access</t>
  </si>
  <si>
    <t>regulated</t>
  </si>
  <si>
    <t>Germany</t>
  </si>
  <si>
    <t>Epe RGS H-Gas</t>
  </si>
  <si>
    <t>Kalle</t>
  </si>
  <si>
    <t>Xanten</t>
  </si>
  <si>
    <t>Stassfurt</t>
  </si>
  <si>
    <t>RWE Gasspeicher GmbH</t>
  </si>
  <si>
    <t>Aquifer</t>
  </si>
  <si>
    <t>negotiated</t>
  </si>
  <si>
    <t>Collalto</t>
  </si>
  <si>
    <t>Cellino</t>
  </si>
  <si>
    <t>Palazzo Moroni</t>
  </si>
  <si>
    <t>Bagnolo Mella</t>
  </si>
  <si>
    <t>Cotignola &amp; San Potito</t>
  </si>
  <si>
    <t>not specified</t>
  </si>
  <si>
    <t>Italy</t>
  </si>
  <si>
    <t>Edison Stoccaggio</t>
  </si>
  <si>
    <t>Depleted Field</t>
  </si>
  <si>
    <t>France</t>
  </si>
  <si>
    <t>SERENE Nord</t>
  </si>
  <si>
    <t xml:space="preserve">Germiny-s-Coulombs </t>
  </si>
  <si>
    <t xml:space="preserve">Saint-Clair-sur-Epte </t>
  </si>
  <si>
    <t xml:space="preserve">Cerville </t>
  </si>
  <si>
    <t>Trois Fontaines</t>
  </si>
  <si>
    <t>SEDIANE Littoral, SERENE Sud</t>
  </si>
  <si>
    <t>Chémery</t>
  </si>
  <si>
    <t>Céré-la-Ronde</t>
  </si>
  <si>
    <t>Soings-en-Sologne</t>
  </si>
  <si>
    <t>SEDIANE</t>
  </si>
  <si>
    <t>Beynes Profond</t>
  </si>
  <si>
    <t>Beynes Supérieur</t>
  </si>
  <si>
    <t>Saint-Illiers</t>
  </si>
  <si>
    <t>SEDIANE B</t>
  </si>
  <si>
    <t>Gournay-sur-Aronde</t>
  </si>
  <si>
    <t>Storengy</t>
  </si>
  <si>
    <t xml:space="preserve">Etrez </t>
  </si>
  <si>
    <t>Tersanne</t>
  </si>
  <si>
    <t>SALINE</t>
  </si>
  <si>
    <t>Hauterives</t>
  </si>
  <si>
    <t>Alsace Sud</t>
  </si>
  <si>
    <t>Salt Cavity</t>
  </si>
  <si>
    <t>Mogilno</t>
  </si>
  <si>
    <t>Wierzchowice</t>
  </si>
  <si>
    <t>Swarzow</t>
  </si>
  <si>
    <t>Brzeznica</t>
  </si>
  <si>
    <t>Husow</t>
  </si>
  <si>
    <t>Strachocina</t>
  </si>
  <si>
    <t>Kosakowo</t>
  </si>
  <si>
    <t>Depleted Gas Field</t>
  </si>
  <si>
    <t>Poland</t>
  </si>
  <si>
    <t>Avonmouth</t>
  </si>
  <si>
    <t>NationalGrid LNG Storage</t>
  </si>
  <si>
    <t>Rough</t>
  </si>
  <si>
    <t>Centrica Storage</t>
  </si>
  <si>
    <t>Caythorpe</t>
  </si>
  <si>
    <t>Stublach</t>
  </si>
  <si>
    <t>Storengy UK Ltd</t>
  </si>
  <si>
    <t>Humbly Grove</t>
  </si>
  <si>
    <t>Humbly Grove Energy Ltd</t>
  </si>
  <si>
    <t>Whitehill Farm</t>
  </si>
  <si>
    <t>Holford (frmr Byley)</t>
  </si>
  <si>
    <t>Saltfleetby</t>
  </si>
  <si>
    <t>Hole House Farm</t>
  </si>
  <si>
    <t>EDF Trading (EDFT)</t>
  </si>
  <si>
    <t>Preesall</t>
  </si>
  <si>
    <t>Halite Energy Group</t>
  </si>
  <si>
    <t>Isle of Portland</t>
  </si>
  <si>
    <t>Portland Gas</t>
  </si>
  <si>
    <t>Islandmagee</t>
  </si>
  <si>
    <t>Islandmagee Storage (IMSL)</t>
  </si>
  <si>
    <t>Gateway</t>
  </si>
  <si>
    <t>Gateway Storage</t>
  </si>
  <si>
    <t>Hatfield Moor</t>
  </si>
  <si>
    <t>Scottish Power</t>
  </si>
  <si>
    <t>Hornsea</t>
  </si>
  <si>
    <t>SSE (Scottish &amp; Southern)</t>
  </si>
  <si>
    <t>Aldbrough</t>
  </si>
  <si>
    <t>British Salt</t>
  </si>
  <si>
    <t>Hill Top Farm</t>
  </si>
  <si>
    <t>EDF Energy</t>
  </si>
  <si>
    <t>Deborah</t>
  </si>
  <si>
    <t>Esmond/Gordon</t>
  </si>
  <si>
    <t>EnCore</t>
  </si>
  <si>
    <t>King Street</t>
  </si>
  <si>
    <t>King Street Energy</t>
  </si>
  <si>
    <t>LNG Peak Shaving</t>
  </si>
  <si>
    <t>Offshore Depleted Field</t>
  </si>
  <si>
    <t>Depleted</t>
  </si>
  <si>
    <t>Salt Cavity (offshore)</t>
  </si>
  <si>
    <t>UK</t>
  </si>
  <si>
    <t>Czech Republic</t>
  </si>
  <si>
    <t>Háje</t>
  </si>
  <si>
    <t>RWE Gas Storage</t>
  </si>
  <si>
    <t>Třanovice</t>
  </si>
  <si>
    <t>Štramberk</t>
  </si>
  <si>
    <t>Tvrdonice</t>
  </si>
  <si>
    <t>Dolni Dunajovice</t>
  </si>
  <si>
    <t>Lobodice</t>
  </si>
  <si>
    <t>Uhřice</t>
  </si>
  <si>
    <t>MND Gas Storage</t>
  </si>
  <si>
    <t>Dolni Bojanovice</t>
  </si>
  <si>
    <t>Rock Cavern</t>
  </si>
  <si>
    <t>Depleted Oil/Gas Field</t>
  </si>
  <si>
    <t>Schönkirchen / Reyersdorf</t>
  </si>
  <si>
    <t>OMV Gas Storage</t>
  </si>
  <si>
    <t>Tallesbrunn</t>
  </si>
  <si>
    <t>Thann</t>
  </si>
  <si>
    <t>16. TH</t>
  </si>
  <si>
    <t>Szöreg-1</t>
  </si>
  <si>
    <t>MMBF</t>
  </si>
  <si>
    <t>Hungary</t>
  </si>
  <si>
    <t>Oil Field with Gas Cap</t>
  </si>
  <si>
    <t>Belgium</t>
  </si>
  <si>
    <t>Loenhout</t>
  </si>
  <si>
    <t>Fluxys</t>
  </si>
  <si>
    <t>Puchkirchen</t>
  </si>
  <si>
    <t>Aigelsbrunn</t>
  </si>
  <si>
    <t>Haidach 5</t>
  </si>
  <si>
    <t>Haidach</t>
  </si>
  <si>
    <t>7Fields</t>
  </si>
  <si>
    <t>Belarus</t>
  </si>
  <si>
    <t>Osipovskoye</t>
  </si>
  <si>
    <t>Pribugskoye</t>
  </si>
  <si>
    <t>Mozyrskoye</t>
  </si>
  <si>
    <t>Bulgaria</t>
  </si>
  <si>
    <t>Croatia</t>
  </si>
  <si>
    <t>Chiren</t>
  </si>
  <si>
    <t>Okoli</t>
  </si>
  <si>
    <t>Manosque</t>
  </si>
  <si>
    <t>Geomethane</t>
  </si>
  <si>
    <t>TIGF</t>
  </si>
  <si>
    <t>EDF - EnBW</t>
  </si>
  <si>
    <t>GHG</t>
  </si>
  <si>
    <t>N-ERGIE (share)</t>
  </si>
  <si>
    <t>Bayerngas / RWE Dea</t>
  </si>
  <si>
    <t>Stadtwerke München</t>
  </si>
  <si>
    <t>Berliner Gaswerke (GASAG)</t>
  </si>
  <si>
    <t>Ireland</t>
  </si>
  <si>
    <t>Kinsale Southwest</t>
  </si>
  <si>
    <t>Brugherio</t>
  </si>
  <si>
    <t>STOGIT</t>
  </si>
  <si>
    <t>Settala</t>
  </si>
  <si>
    <t>Sergnano</t>
  </si>
  <si>
    <t>Ripalta</t>
  </si>
  <si>
    <t>Cortemaggiore</t>
  </si>
  <si>
    <t>Minerbio</t>
  </si>
  <si>
    <t>Sabbioncello</t>
  </si>
  <si>
    <t>Fiume Treste</t>
  </si>
  <si>
    <t>Fiume Treste C2</t>
  </si>
  <si>
    <t>Fiume Treste DEE0</t>
  </si>
  <si>
    <t>Bordolano</t>
  </si>
  <si>
    <t>Alfonsine</t>
  </si>
  <si>
    <t>Cugno Le Macine</t>
  </si>
  <si>
    <t>Geogastock</t>
  </si>
  <si>
    <t>Cornegliano</t>
  </si>
  <si>
    <t>Ital Gas Storage</t>
  </si>
  <si>
    <t>Sinarca</t>
  </si>
  <si>
    <t>Gas Plus Storage</t>
  </si>
  <si>
    <t>S.Benedetto</t>
  </si>
  <si>
    <t>Poggiofiorito</t>
  </si>
  <si>
    <t>Latvia</t>
  </si>
  <si>
    <t>Incukalns</t>
  </si>
  <si>
    <t>Syderiai</t>
  </si>
  <si>
    <t>Lituania</t>
  </si>
  <si>
    <t>Latvijas Gaze</t>
  </si>
  <si>
    <t>NAM</t>
  </si>
  <si>
    <t>Maasvlakte</t>
  </si>
  <si>
    <t>Gasunie</t>
  </si>
  <si>
    <t>TAQA Energy BV</t>
  </si>
  <si>
    <t>Gasunie Zuidwending</t>
  </si>
  <si>
    <t>The Netherlands</t>
  </si>
  <si>
    <t>Tirgu-Mures</t>
  </si>
  <si>
    <t>Depomures</t>
  </si>
  <si>
    <t>Nades-Prod-Seleus</t>
  </si>
  <si>
    <t>Sarmasel</t>
  </si>
  <si>
    <t>Romgaz</t>
  </si>
  <si>
    <t>Cetatea de Balta</t>
  </si>
  <si>
    <t>Bilciuresti</t>
  </si>
  <si>
    <t>Urziceni</t>
  </si>
  <si>
    <t>Ghercesti</t>
  </si>
  <si>
    <t>Balanceanca</t>
  </si>
  <si>
    <t>Roman-Margineni</t>
  </si>
  <si>
    <t>Romania</t>
  </si>
  <si>
    <t>Banatski Dvor</t>
  </si>
  <si>
    <t>UGS Lab complex(incl. Gajary baden)</t>
  </si>
  <si>
    <t>Nafta</t>
  </si>
  <si>
    <t>Láb IV</t>
  </si>
  <si>
    <t>Pozagas</t>
  </si>
  <si>
    <t>Serbia</t>
  </si>
  <si>
    <t>Slovakia</t>
  </si>
  <si>
    <t>Skallen</t>
  </si>
  <si>
    <t>E.ON Gas Sverige AB</t>
  </si>
  <si>
    <t>Sweden</t>
  </si>
  <si>
    <t>Spain</t>
  </si>
  <si>
    <t>Serrablo</t>
  </si>
  <si>
    <t>Enagas</t>
  </si>
  <si>
    <t>Yela</t>
  </si>
  <si>
    <t>Castor</t>
  </si>
  <si>
    <t>Escal UGS S.L.</t>
  </si>
  <si>
    <t>Las Barreras</t>
  </si>
  <si>
    <t>gasNatural fenosa</t>
  </si>
  <si>
    <t>El Ruedo</t>
  </si>
  <si>
    <t>Gaviota</t>
  </si>
  <si>
    <t>Marismas</t>
  </si>
  <si>
    <t>Turkey</t>
  </si>
  <si>
    <t>Marmara Ereglisi</t>
  </si>
  <si>
    <t>Botas</t>
  </si>
  <si>
    <t>Aksaray</t>
  </si>
  <si>
    <t>Tuz Gölü</t>
  </si>
  <si>
    <t>Tarsus</t>
  </si>
  <si>
    <t>Ukraine</t>
  </si>
  <si>
    <t>Denmark</t>
  </si>
  <si>
    <t>Lille Torup</t>
  </si>
  <si>
    <t>Energinet.dk Gaslager</t>
  </si>
  <si>
    <t>Stenlille</t>
  </si>
  <si>
    <t>DONG Storage</t>
  </si>
  <si>
    <t>Gas Field (not depleted)</t>
  </si>
  <si>
    <t>not applicable</t>
  </si>
  <si>
    <t>Buchholz</t>
  </si>
  <si>
    <t>Bernburg</t>
  </si>
  <si>
    <t>VNG Gasspeicher GmbH</t>
  </si>
  <si>
    <t>Bad Lauchstädt</t>
  </si>
  <si>
    <t>Kirchheiligen</t>
  </si>
  <si>
    <t>Salt Cavity/Depl. Field</t>
  </si>
  <si>
    <t>Katharina</t>
  </si>
  <si>
    <t xml:space="preserve">Erdgasspeicher Peissen GmbH </t>
  </si>
  <si>
    <t>Pusztaederics</t>
  </si>
  <si>
    <t>Zsana-Nord</t>
  </si>
  <si>
    <t>Kardoskút-Pusztaszolos</t>
  </si>
  <si>
    <t>Hajdúszoboszló</t>
  </si>
  <si>
    <t>Fiume Treste BCC1</t>
  </si>
  <si>
    <t>Fiume Treste F</t>
  </si>
  <si>
    <t>Depl. Field (offshore)</t>
  </si>
  <si>
    <t>Uelsen</t>
  </si>
  <si>
    <t>Storengy Deutschland</t>
  </si>
  <si>
    <t>Harsefeld</t>
  </si>
  <si>
    <t>Breitbrunn</t>
  </si>
  <si>
    <t>Peckensen</t>
  </si>
  <si>
    <t>Fronhofen-Trigonodus</t>
  </si>
  <si>
    <t>Behringen</t>
  </si>
  <si>
    <t>E.ON Thüringer Energie</t>
  </si>
  <si>
    <t>Allmenhausen</t>
  </si>
  <si>
    <t>Eschenfelden</t>
  </si>
  <si>
    <t>Benicanci</t>
  </si>
  <si>
    <t>Grubisno Polje</t>
  </si>
  <si>
    <t>Bulgartransgaz</t>
  </si>
  <si>
    <t>Etzel ESE</t>
  </si>
  <si>
    <t>Etzel</t>
  </si>
  <si>
    <t>Empelde</t>
  </si>
  <si>
    <t>Etzel Crystal</t>
  </si>
  <si>
    <t>Wolfersberg</t>
  </si>
  <si>
    <t>Berlin</t>
  </si>
  <si>
    <t>Reckrod</t>
  </si>
  <si>
    <t>Kiel-Rönne</t>
  </si>
  <si>
    <t>Kraak</t>
  </si>
  <si>
    <t>Gazprom Germania/BP/DONG</t>
  </si>
  <si>
    <t>Srbijagas/Gazprom Germania</t>
  </si>
  <si>
    <t>Schmidhausen</t>
  </si>
  <si>
    <t>Frankenthal</t>
  </si>
  <si>
    <t>Bremen-Lesum</t>
  </si>
  <si>
    <t>Rehden</t>
  </si>
  <si>
    <t>Huntorf L</t>
  </si>
  <si>
    <t>Nüttermoor L</t>
  </si>
  <si>
    <t>Nüttermoor H</t>
  </si>
  <si>
    <t>Rüdersdorf H</t>
  </si>
  <si>
    <t>Moeckow H</t>
  </si>
  <si>
    <t>Kinsale Energy</t>
  </si>
  <si>
    <t>Lietuvos Energija</t>
  </si>
  <si>
    <t>Zuidwending I</t>
  </si>
  <si>
    <t>Serra Pizzuta</t>
  </si>
  <si>
    <t xml:space="preserve">Romanengo </t>
  </si>
  <si>
    <t>Hamburg Reitbrook</t>
  </si>
  <si>
    <t>Stadtwerke Kiel</t>
  </si>
  <si>
    <t xml:space="preserve">Krummhörn </t>
  </si>
  <si>
    <t>Epe EGS H-Gas</t>
  </si>
  <si>
    <t>Epe EGS L-Gas</t>
  </si>
  <si>
    <t>Hähnlein</t>
  </si>
  <si>
    <t>Stockstadt</t>
  </si>
  <si>
    <t>Bierwang</t>
  </si>
  <si>
    <t xml:space="preserve">Etzel Erdgas Lager EGL </t>
  </si>
  <si>
    <t>Sandhausen</t>
  </si>
  <si>
    <t>Inzenham-West</t>
  </si>
  <si>
    <t>RWE Dea</t>
  </si>
  <si>
    <t>EGS (share)</t>
  </si>
  <si>
    <t>VNG Gasspeicher GmbH (share)</t>
  </si>
  <si>
    <t>EGS/E.ON Hanse (owner)</t>
  </si>
  <si>
    <t>EGS/E.ON Hanse/Kiel Stadtwerke (owner)</t>
  </si>
  <si>
    <t>n.a.</t>
  </si>
  <si>
    <t>Amgaz</t>
  </si>
  <si>
    <t xml:space="preserve"> </t>
  </si>
  <si>
    <t>Nr</t>
  </si>
  <si>
    <t>Alkmaar (*)</t>
  </si>
  <si>
    <t>Grijpskerk (*)</t>
  </si>
  <si>
    <t>Bergermeer (**)</t>
  </si>
  <si>
    <t>(**) Bergermeer : Capacity available before fully operational : negotiated regime</t>
  </si>
  <si>
    <t>Jemgum</t>
  </si>
  <si>
    <r>
      <t xml:space="preserve">terranets GmbH </t>
    </r>
    <r>
      <rPr>
        <sz val="11"/>
        <rFont val="Calibri"/>
        <family val="2"/>
      </rPr>
      <t>(share)</t>
    </r>
  </si>
  <si>
    <t>Gas Union (share)</t>
  </si>
  <si>
    <t>Lussagnet/Izaute</t>
  </si>
  <si>
    <t>E.ON Gas Storage GmbH (EGS)</t>
  </si>
  <si>
    <t>Podzemo skladniste plina d.o.o. (PSP)</t>
  </si>
  <si>
    <t>SPP Storage</t>
  </si>
  <si>
    <t>Enel Trade</t>
  </si>
  <si>
    <t>Edison Stoccaggi + Gas Plus Storage</t>
  </si>
  <si>
    <t>Acea + Gas Plus Storage + GdF</t>
  </si>
  <si>
    <t>RAG  (via RAG.Energy.Storage)</t>
  </si>
  <si>
    <t>EWE Gasspeicher GmbH</t>
  </si>
  <si>
    <t>Enovos Storage GmbH</t>
  </si>
  <si>
    <t>Gas Union Storage GmbH</t>
  </si>
  <si>
    <t>E.ON Gas Storage GmbH (EGS) (share)</t>
  </si>
  <si>
    <t xml:space="preserve">Stadtwerke Bremen </t>
  </si>
  <si>
    <t>E.ON Gas Storage UK</t>
  </si>
  <si>
    <t>SSE/StatoilHydro</t>
  </si>
  <si>
    <t>EDF Energy/British Salt</t>
  </si>
  <si>
    <t>ENI/Perenco</t>
  </si>
  <si>
    <t>Operator Systemu Magazynowania Sp. z o.o.</t>
  </si>
  <si>
    <t>Wingas/Gazprom Germania</t>
  </si>
  <si>
    <t>OMV Gas Storage Germany GmbH (share)</t>
  </si>
  <si>
    <t>nTPA exempt</t>
  </si>
  <si>
    <t>Etrez</t>
  </si>
  <si>
    <t>astora</t>
  </si>
  <si>
    <r>
      <t>RAG</t>
    </r>
    <r>
      <rPr>
        <sz val="12"/>
        <rFont val="Calibri"/>
        <family val="2"/>
      </rPr>
      <t>/astora/Gazprom Export</t>
    </r>
  </si>
  <si>
    <t>Gazprom Germania/MND Gas Storage</t>
  </si>
  <si>
    <t>Depleted Oil Field</t>
  </si>
  <si>
    <t>Gazprom Transgaz Belarus</t>
  </si>
  <si>
    <t>Dambořice</t>
  </si>
  <si>
    <t>Edison, Retragas, GSEI, Storengy (GSEI &amp; Storengy owned by GDF Suez)</t>
  </si>
  <si>
    <t>Gas Natural Fenosa</t>
  </si>
  <si>
    <t>REN Armazenagen + Transgás Armazenagem</t>
  </si>
  <si>
    <t>astora (share)</t>
  </si>
  <si>
    <t>VNG Gasspeicher (share)</t>
  </si>
  <si>
    <t>deleted</t>
  </si>
  <si>
    <t>Baird</t>
  </si>
  <si>
    <t>PJSC Ukrtransgaz</t>
  </si>
  <si>
    <t>PJSC  Chornomornaftogaz  (Crimea)*</t>
  </si>
  <si>
    <t>*Data as of March 14, 2014. Updates temporarily unavailable.</t>
  </si>
  <si>
    <t>Bilche-Volytsko-Uherske</t>
  </si>
  <si>
    <t>Uherske (XIV-XV)</t>
  </si>
  <si>
    <t>Oparske</t>
  </si>
  <si>
    <t>Dashavske</t>
  </si>
  <si>
    <t>Bohorodchanske</t>
  </si>
  <si>
    <t>Kehychivske</t>
  </si>
  <si>
    <t>Verhunske</t>
  </si>
  <si>
    <t xml:space="preserve">Proletarske </t>
  </si>
  <si>
    <t>Solokhivske</t>
  </si>
  <si>
    <t>Chervonopartyzanske</t>
  </si>
  <si>
    <t>Olyshivske</t>
  </si>
  <si>
    <t>Hlibovske</t>
  </si>
  <si>
    <t>EGS/E.ON Hanse / Storengy (owner) / ExxonMobil (owner)</t>
  </si>
  <si>
    <t>Magyar Földgáztároló Zrt.</t>
  </si>
  <si>
    <t>Krasnopopivske</t>
  </si>
  <si>
    <t>Epe KGE</t>
  </si>
  <si>
    <t>KGE (Kommunale Gasspeichergesellschaft Epe mbH &amp; Co. KG)</t>
  </si>
  <si>
    <t>Epe Eneco</t>
  </si>
  <si>
    <t>Eneco</t>
  </si>
  <si>
    <t>Greece</t>
  </si>
  <si>
    <t>South Kavala</t>
  </si>
  <si>
    <t>Desfa</t>
  </si>
  <si>
    <t>Nussdorf/Zagling</t>
  </si>
  <si>
    <t>Epe RGS NL</t>
  </si>
  <si>
    <t>Epe RGS L-Gas</t>
  </si>
  <si>
    <t>(*) Grijpskerk and Norg (NAM) + Alkmaar (TAQA) = Groningen System &gt; No longer offering capacity, to be considered as a production facility, no access regime applies</t>
  </si>
  <si>
    <t>Norg (Langelo) (*)</t>
  </si>
  <si>
    <t>RAG / E.ON Gas Storage</t>
  </si>
  <si>
    <t>Aliaga</t>
  </si>
  <si>
    <t>Ege gas</t>
  </si>
  <si>
    <t>Marmara</t>
  </si>
  <si>
    <t>TPAO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</si>
</sst>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0"/>
    <numFmt numFmtId="183" formatCode="0.000"/>
    <numFmt numFmtId="184" formatCode="[$-809]dd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trike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0"/>
      <name val="Calibri"/>
      <family val="2"/>
    </font>
    <font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i/>
      <sz val="12"/>
      <color indexed="9"/>
      <name val="Calibri"/>
      <family val="2"/>
    </font>
    <font>
      <i/>
      <sz val="11"/>
      <color indexed="8"/>
      <name val="Calibri"/>
      <family val="2"/>
    </font>
    <font>
      <i/>
      <sz val="12"/>
      <color indexed="10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10"/>
      <name val="Calibri"/>
      <family val="2"/>
    </font>
    <font>
      <strike/>
      <sz val="12"/>
      <color indexed="8"/>
      <name val="Calibri"/>
      <family val="2"/>
    </font>
    <font>
      <strike/>
      <sz val="12"/>
      <name val="Calibri"/>
      <family val="2"/>
    </font>
    <font>
      <i/>
      <sz val="10"/>
      <color indexed="8"/>
      <name val="Arial"/>
      <family val="2"/>
    </font>
    <font>
      <i/>
      <sz val="11"/>
      <name val="Calibri"/>
      <family val="2"/>
    </font>
    <font>
      <b/>
      <sz val="12"/>
      <color indexed="62"/>
      <name val="Calibri"/>
      <family val="2"/>
    </font>
    <font>
      <b/>
      <i/>
      <sz val="12"/>
      <color indexed="62"/>
      <name val="Calibri"/>
      <family val="2"/>
    </font>
    <font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b/>
      <u val="single"/>
      <sz val="12"/>
      <color theme="0"/>
      <name val="Calibri"/>
      <family val="2"/>
    </font>
    <font>
      <b/>
      <sz val="12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color theme="0"/>
      <name val="Calibri"/>
      <family val="2"/>
    </font>
    <font>
      <i/>
      <sz val="11"/>
      <color theme="1"/>
      <name val="Calibri"/>
      <family val="2"/>
    </font>
    <font>
      <i/>
      <sz val="12"/>
      <color rgb="FFFF0000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b/>
      <i/>
      <sz val="11"/>
      <color theme="1"/>
      <name val="Calibri"/>
      <family val="2"/>
    </font>
    <font>
      <b/>
      <i/>
      <sz val="12"/>
      <color rgb="FFFF0000"/>
      <name val="Calibri"/>
      <family val="2"/>
    </font>
    <font>
      <strike/>
      <sz val="12"/>
      <color theme="1"/>
      <name val="Calibri"/>
      <family val="2"/>
    </font>
    <font>
      <strike/>
      <sz val="12"/>
      <color rgb="FFFF0000"/>
      <name val="Calibri"/>
      <family val="2"/>
    </font>
    <font>
      <i/>
      <sz val="10"/>
      <color theme="1"/>
      <name val="Arial"/>
      <family val="2"/>
    </font>
    <font>
      <b/>
      <sz val="12"/>
      <color theme="3" tint="0.39998000860214233"/>
      <name val="Calibri"/>
      <family val="2"/>
    </font>
    <font>
      <b/>
      <i/>
      <sz val="12"/>
      <color theme="3" tint="0.39998000860214233"/>
      <name val="Calibri"/>
      <family val="2"/>
    </font>
    <font>
      <sz val="12"/>
      <color theme="3" tint="0.3999800086021423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3" xfId="0" applyFont="1" applyBorder="1" applyAlignment="1">
      <alignment/>
    </xf>
    <xf numFmtId="0" fontId="70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69" fillId="0" borderId="14" xfId="0" applyFont="1" applyBorder="1" applyAlignment="1">
      <alignment/>
    </xf>
    <xf numFmtId="0" fontId="69" fillId="33" borderId="15" xfId="0" applyFont="1" applyFill="1" applyBorder="1" applyAlignment="1">
      <alignment horizontal="center"/>
    </xf>
    <xf numFmtId="0" fontId="69" fillId="33" borderId="16" xfId="0" applyFont="1" applyFill="1" applyBorder="1" applyAlignment="1">
      <alignment horizontal="center"/>
    </xf>
    <xf numFmtId="0" fontId="69" fillId="33" borderId="17" xfId="0" applyFont="1" applyFill="1" applyBorder="1" applyAlignment="1">
      <alignment horizontal="center"/>
    </xf>
    <xf numFmtId="0" fontId="69" fillId="0" borderId="18" xfId="0" applyFont="1" applyBorder="1" applyAlignment="1">
      <alignment/>
    </xf>
    <xf numFmtId="0" fontId="69" fillId="0" borderId="19" xfId="0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21" xfId="0" applyFont="1" applyBorder="1" applyAlignment="1">
      <alignment/>
    </xf>
    <xf numFmtId="0" fontId="69" fillId="13" borderId="22" xfId="0" applyFont="1" applyFill="1" applyBorder="1" applyAlignment="1">
      <alignment horizontal="center"/>
    </xf>
    <xf numFmtId="0" fontId="69" fillId="0" borderId="23" xfId="0" applyFont="1" applyBorder="1" applyAlignment="1">
      <alignment/>
    </xf>
    <xf numFmtId="0" fontId="69" fillId="0" borderId="24" xfId="0" applyFont="1" applyBorder="1" applyAlignment="1">
      <alignment/>
    </xf>
    <xf numFmtId="0" fontId="69" fillId="33" borderId="19" xfId="0" applyFont="1" applyFill="1" applyBorder="1" applyAlignment="1">
      <alignment horizontal="center"/>
    </xf>
    <xf numFmtId="0" fontId="69" fillId="33" borderId="20" xfId="0" applyFont="1" applyFill="1" applyBorder="1" applyAlignment="1">
      <alignment horizontal="center"/>
    </xf>
    <xf numFmtId="0" fontId="69" fillId="33" borderId="21" xfId="0" applyFont="1" applyFill="1" applyBorder="1" applyAlignment="1">
      <alignment horizontal="center"/>
    </xf>
    <xf numFmtId="0" fontId="69" fillId="13" borderId="24" xfId="0" applyFont="1" applyFill="1" applyBorder="1" applyAlignment="1">
      <alignment horizontal="center"/>
    </xf>
    <xf numFmtId="0" fontId="71" fillId="0" borderId="19" xfId="0" applyFont="1" applyBorder="1" applyAlignment="1">
      <alignment horizontal="left"/>
    </xf>
    <xf numFmtId="0" fontId="3" fillId="0" borderId="20" xfId="0" applyFont="1" applyFill="1" applyBorder="1" applyAlignment="1">
      <alignment/>
    </xf>
    <xf numFmtId="0" fontId="35" fillId="0" borderId="20" xfId="0" applyFont="1" applyFill="1" applyBorder="1" applyAlignment="1">
      <alignment/>
    </xf>
    <xf numFmtId="0" fontId="69" fillId="0" borderId="25" xfId="0" applyFont="1" applyBorder="1" applyAlignment="1">
      <alignment/>
    </xf>
    <xf numFmtId="0" fontId="72" fillId="34" borderId="16" xfId="0" applyFont="1" applyFill="1" applyBorder="1" applyAlignment="1">
      <alignment/>
    </xf>
    <xf numFmtId="0" fontId="72" fillId="34" borderId="17" xfId="0" applyFont="1" applyFill="1" applyBorder="1" applyAlignment="1">
      <alignment/>
    </xf>
    <xf numFmtId="0" fontId="73" fillId="34" borderId="15" xfId="0" applyFont="1" applyFill="1" applyBorder="1" applyAlignment="1">
      <alignment/>
    </xf>
    <xf numFmtId="0" fontId="74" fillId="0" borderId="18" xfId="0" applyFont="1" applyBorder="1" applyAlignment="1">
      <alignment/>
    </xf>
    <xf numFmtId="0" fontId="74" fillId="0" borderId="12" xfId="0" applyFont="1" applyBorder="1" applyAlignment="1">
      <alignment/>
    </xf>
    <xf numFmtId="0" fontId="75" fillId="34" borderId="15" xfId="0" applyFont="1" applyFill="1" applyBorder="1" applyAlignment="1">
      <alignment horizontal="left"/>
    </xf>
    <xf numFmtId="0" fontId="69" fillId="34" borderId="22" xfId="0" applyFont="1" applyFill="1" applyBorder="1" applyAlignment="1">
      <alignment/>
    </xf>
    <xf numFmtId="0" fontId="74" fillId="0" borderId="13" xfId="0" applyFont="1" applyBorder="1" applyAlignment="1">
      <alignment/>
    </xf>
    <xf numFmtId="0" fontId="70" fillId="0" borderId="0" xfId="0" applyFont="1" applyBorder="1" applyAlignment="1">
      <alignment/>
    </xf>
    <xf numFmtId="0" fontId="74" fillId="0" borderId="26" xfId="0" applyFont="1" applyBorder="1" applyAlignment="1">
      <alignment/>
    </xf>
    <xf numFmtId="0" fontId="70" fillId="0" borderId="27" xfId="0" applyFont="1" applyBorder="1" applyAlignment="1">
      <alignment/>
    </xf>
    <xf numFmtId="0" fontId="70" fillId="0" borderId="28" xfId="0" applyFont="1" applyBorder="1" applyAlignment="1">
      <alignment/>
    </xf>
    <xf numFmtId="0" fontId="70" fillId="0" borderId="11" xfId="0" applyFont="1" applyBorder="1" applyAlignment="1">
      <alignment/>
    </xf>
    <xf numFmtId="0" fontId="73" fillId="35" borderId="11" xfId="0" applyFont="1" applyFill="1" applyBorder="1" applyAlignment="1">
      <alignment/>
    </xf>
    <xf numFmtId="0" fontId="76" fillId="0" borderId="11" xfId="0" applyFont="1" applyBorder="1" applyAlignment="1">
      <alignment/>
    </xf>
    <xf numFmtId="0" fontId="74" fillId="0" borderId="12" xfId="0" applyFont="1" applyFill="1" applyBorder="1" applyAlignment="1">
      <alignment/>
    </xf>
    <xf numFmtId="0" fontId="69" fillId="0" borderId="29" xfId="0" applyFont="1" applyBorder="1" applyAlignment="1">
      <alignment/>
    </xf>
    <xf numFmtId="0" fontId="70" fillId="0" borderId="3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23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3" xfId="0" applyFont="1" applyBorder="1" applyAlignment="1">
      <alignment/>
    </xf>
    <xf numFmtId="0" fontId="70" fillId="0" borderId="11" xfId="0" applyFont="1" applyBorder="1" applyAlignment="1">
      <alignment/>
    </xf>
    <xf numFmtId="0" fontId="74" fillId="0" borderId="12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69" fillId="0" borderId="32" xfId="0" applyFont="1" applyBorder="1" applyAlignment="1">
      <alignment/>
    </xf>
    <xf numFmtId="0" fontId="6" fillId="36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8" fillId="0" borderId="11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23" xfId="0" applyFont="1" applyBorder="1" applyAlignment="1">
      <alignment/>
    </xf>
    <xf numFmtId="0" fontId="74" fillId="0" borderId="18" xfId="0" applyFont="1" applyBorder="1" applyAlignment="1">
      <alignment/>
    </xf>
    <xf numFmtId="0" fontId="69" fillId="0" borderId="23" xfId="0" applyFont="1" applyFill="1" applyBorder="1" applyAlignment="1">
      <alignment/>
    </xf>
    <xf numFmtId="0" fontId="69" fillId="0" borderId="23" xfId="0" applyFont="1" applyBorder="1" applyAlignment="1">
      <alignment/>
    </xf>
    <xf numFmtId="0" fontId="74" fillId="0" borderId="12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13" xfId="0" applyFont="1" applyBorder="1" applyAlignment="1">
      <alignment/>
    </xf>
    <xf numFmtId="0" fontId="3" fillId="0" borderId="12" xfId="0" applyFont="1" applyFill="1" applyBorder="1" applyAlignment="1">
      <alignment/>
    </xf>
    <xf numFmtId="0" fontId="69" fillId="0" borderId="18" xfId="0" applyFont="1" applyBorder="1" applyAlignment="1">
      <alignment/>
    </xf>
    <xf numFmtId="0" fontId="69" fillId="0" borderId="23" xfId="0" applyFont="1" applyBorder="1" applyAlignment="1">
      <alignment/>
    </xf>
    <xf numFmtId="0" fontId="69" fillId="12" borderId="33" xfId="0" applyFont="1" applyFill="1" applyBorder="1" applyAlignment="1">
      <alignment horizontal="center"/>
    </xf>
    <xf numFmtId="0" fontId="69" fillId="6" borderId="33" xfId="0" applyFont="1" applyFill="1" applyBorder="1" applyAlignment="1">
      <alignment horizontal="center"/>
    </xf>
    <xf numFmtId="0" fontId="74" fillId="18" borderId="21" xfId="0" applyFont="1" applyFill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12" xfId="0" applyFont="1" applyBorder="1" applyAlignment="1">
      <alignment/>
    </xf>
    <xf numFmtId="0" fontId="74" fillId="12" borderId="21" xfId="0" applyFont="1" applyFill="1" applyBorder="1" applyAlignment="1">
      <alignment horizontal="center"/>
    </xf>
    <xf numFmtId="0" fontId="74" fillId="6" borderId="21" xfId="0" applyFont="1" applyFill="1" applyBorder="1" applyAlignment="1">
      <alignment horizontal="center"/>
    </xf>
    <xf numFmtId="0" fontId="70" fillId="0" borderId="11" xfId="0" applyFont="1" applyBorder="1" applyAlignment="1">
      <alignment/>
    </xf>
    <xf numFmtId="0" fontId="74" fillId="0" borderId="12" xfId="0" applyFont="1" applyFill="1" applyBorder="1" applyAlignment="1">
      <alignment/>
    </xf>
    <xf numFmtId="0" fontId="74" fillId="37" borderId="13" xfId="0" applyFont="1" applyFill="1" applyBorder="1" applyAlignment="1">
      <alignment/>
    </xf>
    <xf numFmtId="0" fontId="74" fillId="37" borderId="12" xfId="0" applyFont="1" applyFill="1" applyBorder="1" applyAlignment="1">
      <alignment/>
    </xf>
    <xf numFmtId="0" fontId="74" fillId="37" borderId="18" xfId="0" applyFont="1" applyFill="1" applyBorder="1" applyAlignment="1">
      <alignment/>
    </xf>
    <xf numFmtId="0" fontId="69" fillId="37" borderId="23" xfId="0" applyFont="1" applyFill="1" applyBorder="1" applyAlignment="1">
      <alignment/>
    </xf>
    <xf numFmtId="2" fontId="69" fillId="0" borderId="13" xfId="0" applyNumberFormat="1" applyFont="1" applyBorder="1" applyAlignment="1">
      <alignment/>
    </xf>
    <xf numFmtId="1" fontId="72" fillId="34" borderId="15" xfId="0" applyNumberFormat="1" applyFont="1" applyFill="1" applyBorder="1" applyAlignment="1">
      <alignment/>
    </xf>
    <xf numFmtId="0" fontId="69" fillId="37" borderId="34" xfId="0" applyFont="1" applyFill="1" applyBorder="1" applyAlignment="1">
      <alignment/>
    </xf>
    <xf numFmtId="0" fontId="69" fillId="0" borderId="0" xfId="0" applyFont="1" applyBorder="1" applyAlignment="1">
      <alignment/>
    </xf>
    <xf numFmtId="0" fontId="69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69" fillId="0" borderId="18" xfId="0" applyFont="1" applyBorder="1" applyAlignment="1">
      <alignment/>
    </xf>
    <xf numFmtId="0" fontId="69" fillId="0" borderId="23" xfId="0" applyFont="1" applyBorder="1" applyAlignment="1">
      <alignment/>
    </xf>
    <xf numFmtId="2" fontId="69" fillId="0" borderId="11" xfId="0" applyNumberFormat="1" applyFont="1" applyBorder="1" applyAlignment="1">
      <alignment/>
    </xf>
    <xf numFmtId="0" fontId="70" fillId="0" borderId="28" xfId="0" applyFont="1" applyBorder="1" applyAlignment="1">
      <alignment/>
    </xf>
    <xf numFmtId="0" fontId="76" fillId="0" borderId="11" xfId="0" applyFont="1" applyBorder="1" applyAlignment="1">
      <alignment/>
    </xf>
    <xf numFmtId="2" fontId="74" fillId="0" borderId="18" xfId="0" applyNumberFormat="1" applyFont="1" applyBorder="1" applyAlignment="1">
      <alignment/>
    </xf>
    <xf numFmtId="2" fontId="72" fillId="34" borderId="15" xfId="0" applyNumberFormat="1" applyFont="1" applyFill="1" applyBorder="1" applyAlignment="1">
      <alignment/>
    </xf>
    <xf numFmtId="2" fontId="74" fillId="34" borderId="15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69" fillId="0" borderId="33" xfId="0" applyNumberFormat="1" applyFont="1" applyBorder="1" applyAlignment="1">
      <alignment/>
    </xf>
    <xf numFmtId="2" fontId="74" fillId="0" borderId="21" xfId="0" applyNumberFormat="1" applyFont="1" applyBorder="1" applyAlignment="1">
      <alignment/>
    </xf>
    <xf numFmtId="2" fontId="69" fillId="37" borderId="11" xfId="0" applyNumberFormat="1" applyFont="1" applyFill="1" applyBorder="1" applyAlignment="1">
      <alignment/>
    </xf>
    <xf numFmtId="2" fontId="74" fillId="37" borderId="18" xfId="0" applyNumberFormat="1" applyFont="1" applyFill="1" applyBorder="1" applyAlignment="1">
      <alignment/>
    </xf>
    <xf numFmtId="2" fontId="69" fillId="37" borderId="28" xfId="0" applyNumberFormat="1" applyFont="1" applyFill="1" applyBorder="1" applyAlignment="1">
      <alignment/>
    </xf>
    <xf numFmtId="2" fontId="74" fillId="37" borderId="35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74" fillId="0" borderId="18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74" fillId="0" borderId="12" xfId="0" applyNumberFormat="1" applyFont="1" applyFill="1" applyBorder="1" applyAlignment="1">
      <alignment/>
    </xf>
    <xf numFmtId="2" fontId="69" fillId="0" borderId="11" xfId="0" applyNumberFormat="1" applyFont="1" applyFill="1" applyBorder="1" applyAlignment="1">
      <alignment/>
    </xf>
    <xf numFmtId="2" fontId="69" fillId="0" borderId="12" xfId="0" applyNumberFormat="1" applyFont="1" applyFill="1" applyBorder="1" applyAlignment="1">
      <alignment/>
    </xf>
    <xf numFmtId="2" fontId="74" fillId="0" borderId="18" xfId="0" applyNumberFormat="1" applyFont="1" applyFill="1" applyBorder="1" applyAlignment="1">
      <alignment/>
    </xf>
    <xf numFmtId="2" fontId="69" fillId="0" borderId="18" xfId="0" applyNumberFormat="1" applyFont="1" applyFill="1" applyBorder="1" applyAlignment="1">
      <alignment/>
    </xf>
    <xf numFmtId="2" fontId="69" fillId="0" borderId="18" xfId="0" applyNumberFormat="1" applyFont="1" applyBorder="1" applyAlignment="1">
      <alignment/>
    </xf>
    <xf numFmtId="2" fontId="74" fillId="0" borderId="11" xfId="0" applyNumberFormat="1" applyFont="1" applyBorder="1" applyAlignment="1">
      <alignment/>
    </xf>
    <xf numFmtId="2" fontId="69" fillId="0" borderId="3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1" fontId="74" fillId="34" borderId="15" xfId="0" applyNumberFormat="1" applyFont="1" applyFill="1" applyBorder="1" applyAlignment="1">
      <alignment/>
    </xf>
    <xf numFmtId="1" fontId="74" fillId="0" borderId="18" xfId="0" applyNumberFormat="1" applyFont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4" fillId="0" borderId="21" xfId="0" applyNumberFormat="1" applyFont="1" applyBorder="1" applyAlignment="1">
      <alignment/>
    </xf>
    <xf numFmtId="1" fontId="74" fillId="37" borderId="18" xfId="0" applyNumberFormat="1" applyFont="1" applyFill="1" applyBorder="1" applyAlignment="1">
      <alignment/>
    </xf>
    <xf numFmtId="1" fontId="74" fillId="37" borderId="35" xfId="0" applyNumberFormat="1" applyFont="1" applyFill="1" applyBorder="1" applyAlignment="1">
      <alignment/>
    </xf>
    <xf numFmtId="1" fontId="7" fillId="0" borderId="18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/>
    </xf>
    <xf numFmtId="1" fontId="74" fillId="0" borderId="18" xfId="0" applyNumberFormat="1" applyFont="1" applyFill="1" applyBorder="1" applyAlignment="1">
      <alignment/>
    </xf>
    <xf numFmtId="1" fontId="74" fillId="0" borderId="12" xfId="0" applyNumberFormat="1" applyFont="1" applyFill="1" applyBorder="1" applyAlignment="1">
      <alignment/>
    </xf>
    <xf numFmtId="1" fontId="74" fillId="0" borderId="18" xfId="0" applyNumberFormat="1" applyFont="1" applyFill="1" applyBorder="1" applyAlignment="1">
      <alignment/>
    </xf>
    <xf numFmtId="1" fontId="69" fillId="0" borderId="18" xfId="0" applyNumberFormat="1" applyFont="1" applyBorder="1" applyAlignment="1">
      <alignment/>
    </xf>
    <xf numFmtId="1" fontId="74" fillId="0" borderId="0" xfId="0" applyNumberFormat="1" applyFont="1" applyBorder="1" applyAlignment="1">
      <alignment/>
    </xf>
    <xf numFmtId="1" fontId="69" fillId="0" borderId="18" xfId="0" applyNumberFormat="1" applyFont="1" applyFill="1" applyBorder="1" applyAlignment="1">
      <alignment/>
    </xf>
    <xf numFmtId="0" fontId="69" fillId="0" borderId="13" xfId="0" applyFont="1" applyBorder="1" applyAlignment="1">
      <alignment/>
    </xf>
    <xf numFmtId="2" fontId="69" fillId="0" borderId="11" xfId="0" applyNumberFormat="1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3" xfId="0" applyFont="1" applyBorder="1" applyAlignment="1">
      <alignment/>
    </xf>
    <xf numFmtId="2" fontId="74" fillId="0" borderId="18" xfId="0" applyNumberFormat="1" applyFont="1" applyBorder="1" applyAlignment="1">
      <alignment/>
    </xf>
    <xf numFmtId="0" fontId="70" fillId="0" borderId="11" xfId="0" applyFont="1" applyBorder="1" applyAlignment="1">
      <alignment/>
    </xf>
    <xf numFmtId="0" fontId="69" fillId="0" borderId="11" xfId="0" applyFont="1" applyBorder="1" applyAlignment="1">
      <alignment/>
    </xf>
    <xf numFmtId="2" fontId="69" fillId="0" borderId="11" xfId="0" applyNumberFormat="1" applyFont="1" applyBorder="1" applyAlignment="1">
      <alignment/>
    </xf>
    <xf numFmtId="0" fontId="74" fillId="0" borderId="18" xfId="0" applyFont="1" applyBorder="1" applyAlignment="1">
      <alignment/>
    </xf>
    <xf numFmtId="2" fontId="74" fillId="0" borderId="18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2" xfId="0" applyFont="1" applyBorder="1" applyAlignment="1">
      <alignment/>
    </xf>
    <xf numFmtId="0" fontId="69" fillId="0" borderId="23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2" xfId="0" applyFont="1" applyBorder="1" applyAlignment="1">
      <alignment/>
    </xf>
    <xf numFmtId="0" fontId="74" fillId="0" borderId="13" xfId="0" applyFont="1" applyBorder="1" applyAlignment="1">
      <alignment/>
    </xf>
    <xf numFmtId="0" fontId="69" fillId="0" borderId="23" xfId="0" applyFont="1" applyFill="1" applyBorder="1" applyAlignment="1">
      <alignment/>
    </xf>
    <xf numFmtId="1" fontId="74" fillId="0" borderId="35" xfId="0" applyNumberFormat="1" applyFont="1" applyBorder="1" applyAlignment="1">
      <alignment/>
    </xf>
    <xf numFmtId="2" fontId="69" fillId="0" borderId="28" xfId="0" applyNumberFormat="1" applyFont="1" applyBorder="1" applyAlignment="1">
      <alignment/>
    </xf>
    <xf numFmtId="0" fontId="69" fillId="0" borderId="34" xfId="0" applyFont="1" applyBorder="1" applyAlignment="1">
      <alignment/>
    </xf>
    <xf numFmtId="0" fontId="74" fillId="0" borderId="18" xfId="0" applyFont="1" applyBorder="1" applyAlignment="1">
      <alignment/>
    </xf>
    <xf numFmtId="0" fontId="74" fillId="0" borderId="14" xfId="0" applyFont="1" applyBorder="1" applyAlignment="1">
      <alignment/>
    </xf>
    <xf numFmtId="0" fontId="70" fillId="18" borderId="19" xfId="0" applyFont="1" applyFill="1" applyBorder="1" applyAlignment="1">
      <alignment horizontal="center"/>
    </xf>
    <xf numFmtId="1" fontId="73" fillId="34" borderId="15" xfId="0" applyNumberFormat="1" applyFont="1" applyFill="1" applyBorder="1" applyAlignment="1">
      <alignment/>
    </xf>
    <xf numFmtId="1" fontId="70" fillId="0" borderId="13" xfId="0" applyNumberFormat="1" applyFont="1" applyBorder="1" applyAlignment="1">
      <alignment/>
    </xf>
    <xf numFmtId="1" fontId="9" fillId="0" borderId="13" xfId="0" applyNumberFormat="1" applyFont="1" applyFill="1" applyBorder="1" applyAlignment="1">
      <alignment/>
    </xf>
    <xf numFmtId="1" fontId="70" fillId="0" borderId="19" xfId="0" applyNumberFormat="1" applyFont="1" applyBorder="1" applyAlignment="1">
      <alignment/>
    </xf>
    <xf numFmtId="1" fontId="70" fillId="37" borderId="13" xfId="0" applyNumberFormat="1" applyFont="1" applyFill="1" applyBorder="1" applyAlignment="1">
      <alignment/>
    </xf>
    <xf numFmtId="1" fontId="70" fillId="37" borderId="26" xfId="0" applyNumberFormat="1" applyFont="1" applyFill="1" applyBorder="1" applyAlignment="1">
      <alignment/>
    </xf>
    <xf numFmtId="1" fontId="70" fillId="0" borderId="26" xfId="0" applyNumberFormat="1" applyFont="1" applyBorder="1" applyAlignment="1">
      <alignment/>
    </xf>
    <xf numFmtId="1" fontId="9" fillId="0" borderId="13" xfId="0" applyNumberFormat="1" applyFont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70" fillId="0" borderId="13" xfId="0" applyNumberFormat="1" applyFont="1" applyFill="1" applyBorder="1" applyAlignment="1">
      <alignment/>
    </xf>
    <xf numFmtId="1" fontId="76" fillId="0" borderId="13" xfId="0" applyNumberFormat="1" applyFont="1" applyBorder="1" applyAlignment="1">
      <alignment/>
    </xf>
    <xf numFmtId="1" fontId="70" fillId="0" borderId="29" xfId="0" applyNumberFormat="1" applyFont="1" applyBorder="1" applyAlignment="1">
      <alignment/>
    </xf>
    <xf numFmtId="1" fontId="10" fillId="0" borderId="13" xfId="0" applyNumberFormat="1" applyFont="1" applyFill="1" applyBorder="1" applyAlignment="1">
      <alignment/>
    </xf>
    <xf numFmtId="1" fontId="70" fillId="0" borderId="12" xfId="0" applyNumberFormat="1" applyFont="1" applyFill="1" applyBorder="1" applyAlignment="1">
      <alignment/>
    </xf>
    <xf numFmtId="0" fontId="70" fillId="0" borderId="12" xfId="0" applyFont="1" applyBorder="1" applyAlignment="1">
      <alignment/>
    </xf>
    <xf numFmtId="0" fontId="77" fillId="12" borderId="20" xfId="0" applyFont="1" applyFill="1" applyBorder="1" applyAlignment="1">
      <alignment horizontal="center"/>
    </xf>
    <xf numFmtId="2" fontId="78" fillId="34" borderId="15" xfId="0" applyNumberFormat="1" applyFont="1" applyFill="1" applyBorder="1" applyAlignment="1">
      <alignment/>
    </xf>
    <xf numFmtId="2" fontId="77" fillId="0" borderId="12" xfId="0" applyNumberFormat="1" applyFont="1" applyBorder="1" applyAlignment="1">
      <alignment/>
    </xf>
    <xf numFmtId="0" fontId="79" fillId="0" borderId="0" xfId="0" applyFont="1" applyAlignment="1">
      <alignment/>
    </xf>
    <xf numFmtId="2" fontId="11" fillId="0" borderId="12" xfId="0" applyNumberFormat="1" applyFont="1" applyFill="1" applyBorder="1" applyAlignment="1">
      <alignment/>
    </xf>
    <xf numFmtId="2" fontId="77" fillId="0" borderId="20" xfId="0" applyNumberFormat="1" applyFont="1" applyBorder="1" applyAlignment="1">
      <alignment/>
    </xf>
    <xf numFmtId="2" fontId="77" fillId="37" borderId="12" xfId="0" applyNumberFormat="1" applyFont="1" applyFill="1" applyBorder="1" applyAlignment="1">
      <alignment/>
    </xf>
    <xf numFmtId="2" fontId="77" fillId="37" borderId="14" xfId="0" applyNumberFormat="1" applyFont="1" applyFill="1" applyBorder="1" applyAlignment="1">
      <alignment/>
    </xf>
    <xf numFmtId="2" fontId="77" fillId="0" borderId="14" xfId="0" applyNumberFormat="1" applyFont="1" applyBorder="1" applyAlignment="1">
      <alignment/>
    </xf>
    <xf numFmtId="2" fontId="79" fillId="0" borderId="0" xfId="0" applyNumberFormat="1" applyFont="1" applyAlignment="1">
      <alignment/>
    </xf>
    <xf numFmtId="2" fontId="12" fillId="0" borderId="12" xfId="0" applyNumberFormat="1" applyFont="1" applyFill="1" applyBorder="1" applyAlignment="1">
      <alignment/>
    </xf>
    <xf numFmtId="2" fontId="77" fillId="0" borderId="12" xfId="0" applyNumberFormat="1" applyFont="1" applyFill="1" applyBorder="1" applyAlignment="1">
      <alignment/>
    </xf>
    <xf numFmtId="1" fontId="11" fillId="0" borderId="12" xfId="0" applyNumberFormat="1" applyFont="1" applyFill="1" applyBorder="1" applyAlignment="1">
      <alignment/>
    </xf>
    <xf numFmtId="2" fontId="80" fillId="0" borderId="12" xfId="0" applyNumberFormat="1" applyFont="1" applyBorder="1" applyAlignment="1">
      <alignment/>
    </xf>
    <xf numFmtId="2" fontId="77" fillId="0" borderId="30" xfId="0" applyNumberFormat="1" applyFont="1" applyBorder="1" applyAlignment="1">
      <alignment/>
    </xf>
    <xf numFmtId="2" fontId="12" fillId="0" borderId="12" xfId="0" applyNumberFormat="1" applyFont="1" applyFill="1" applyBorder="1" applyAlignment="1">
      <alignment/>
    </xf>
    <xf numFmtId="0" fontId="77" fillId="0" borderId="0" xfId="0" applyFont="1" applyBorder="1" applyAlignment="1">
      <alignment/>
    </xf>
    <xf numFmtId="0" fontId="77" fillId="0" borderId="12" xfId="0" applyFont="1" applyBorder="1" applyAlignment="1">
      <alignment/>
    </xf>
    <xf numFmtId="0" fontId="77" fillId="6" borderId="20" xfId="0" applyFont="1" applyFill="1" applyBorder="1" applyAlignment="1">
      <alignment horizontal="center"/>
    </xf>
    <xf numFmtId="0" fontId="81" fillId="18" borderId="20" xfId="0" applyFont="1" applyFill="1" applyBorder="1" applyAlignment="1">
      <alignment horizontal="center"/>
    </xf>
    <xf numFmtId="1" fontId="82" fillId="34" borderId="15" xfId="0" applyNumberFormat="1" applyFont="1" applyFill="1" applyBorder="1" applyAlignment="1">
      <alignment/>
    </xf>
    <xf numFmtId="0" fontId="81" fillId="0" borderId="12" xfId="0" applyFont="1" applyBorder="1" applyAlignment="1">
      <alignment/>
    </xf>
    <xf numFmtId="1" fontId="83" fillId="0" borderId="0" xfId="0" applyNumberFormat="1" applyFont="1" applyAlignment="1">
      <alignment/>
    </xf>
    <xf numFmtId="1" fontId="81" fillId="0" borderId="12" xfId="0" applyNumberFormat="1" applyFont="1" applyBorder="1" applyAlignment="1">
      <alignment/>
    </xf>
    <xf numFmtId="1" fontId="13" fillId="0" borderId="12" xfId="0" applyNumberFormat="1" applyFont="1" applyFill="1" applyBorder="1" applyAlignment="1">
      <alignment/>
    </xf>
    <xf numFmtId="1" fontId="81" fillId="0" borderId="20" xfId="0" applyNumberFormat="1" applyFont="1" applyBorder="1" applyAlignment="1">
      <alignment/>
    </xf>
    <xf numFmtId="1" fontId="81" fillId="37" borderId="12" xfId="0" applyNumberFormat="1" applyFont="1" applyFill="1" applyBorder="1" applyAlignment="1">
      <alignment/>
    </xf>
    <xf numFmtId="1" fontId="81" fillId="37" borderId="14" xfId="0" applyNumberFormat="1" applyFont="1" applyFill="1" applyBorder="1" applyAlignment="1">
      <alignment/>
    </xf>
    <xf numFmtId="1" fontId="81" fillId="0" borderId="14" xfId="0" applyNumberFormat="1" applyFont="1" applyBorder="1" applyAlignment="1">
      <alignment/>
    </xf>
    <xf numFmtId="1" fontId="14" fillId="0" borderId="12" xfId="0" applyNumberFormat="1" applyFont="1" applyFill="1" applyBorder="1" applyAlignment="1">
      <alignment/>
    </xf>
    <xf numFmtId="1" fontId="81" fillId="0" borderId="12" xfId="0" applyNumberFormat="1" applyFont="1" applyFill="1" applyBorder="1" applyAlignment="1">
      <alignment/>
    </xf>
    <xf numFmtId="0" fontId="83" fillId="0" borderId="0" xfId="0" applyFont="1" applyAlignment="1">
      <alignment/>
    </xf>
    <xf numFmtId="1" fontId="84" fillId="0" borderId="12" xfId="0" applyNumberFormat="1" applyFont="1" applyBorder="1" applyAlignment="1">
      <alignment/>
    </xf>
    <xf numFmtId="1" fontId="81" fillId="0" borderId="30" xfId="0" applyNumberFormat="1" applyFont="1" applyBorder="1" applyAlignment="1">
      <alignment/>
    </xf>
    <xf numFmtId="1" fontId="14" fillId="0" borderId="12" xfId="0" applyNumberFormat="1" applyFont="1" applyFill="1" applyBorder="1" applyAlignment="1">
      <alignment/>
    </xf>
    <xf numFmtId="0" fontId="81" fillId="0" borderId="0" xfId="0" applyFont="1" applyBorder="1" applyAlignment="1">
      <alignment/>
    </xf>
    <xf numFmtId="2" fontId="73" fillId="34" borderId="15" xfId="0" applyNumberFormat="1" applyFont="1" applyFill="1" applyBorder="1" applyAlignment="1">
      <alignment/>
    </xf>
    <xf numFmtId="0" fontId="70" fillId="38" borderId="11" xfId="0" applyFont="1" applyFill="1" applyBorder="1" applyAlignment="1">
      <alignment/>
    </xf>
    <xf numFmtId="0" fontId="69" fillId="38" borderId="12" xfId="0" applyFont="1" applyFill="1" applyBorder="1" applyAlignment="1">
      <alignment/>
    </xf>
    <xf numFmtId="1" fontId="70" fillId="38" borderId="13" xfId="0" applyNumberFormat="1" applyFont="1" applyFill="1" applyBorder="1" applyAlignment="1">
      <alignment/>
    </xf>
    <xf numFmtId="1" fontId="81" fillId="38" borderId="12" xfId="0" applyNumberFormat="1" applyFont="1" applyFill="1" applyBorder="1" applyAlignment="1">
      <alignment/>
    </xf>
    <xf numFmtId="1" fontId="74" fillId="38" borderId="18" xfId="0" applyNumberFormat="1" applyFont="1" applyFill="1" applyBorder="1" applyAlignment="1">
      <alignment/>
    </xf>
    <xf numFmtId="2" fontId="69" fillId="38" borderId="11" xfId="0" applyNumberFormat="1" applyFont="1" applyFill="1" applyBorder="1" applyAlignment="1">
      <alignment/>
    </xf>
    <xf numFmtId="2" fontId="77" fillId="38" borderId="12" xfId="0" applyNumberFormat="1" applyFont="1" applyFill="1" applyBorder="1" applyAlignment="1">
      <alignment/>
    </xf>
    <xf numFmtId="2" fontId="74" fillId="38" borderId="18" xfId="0" applyNumberFormat="1" applyFont="1" applyFill="1" applyBorder="1" applyAlignment="1">
      <alignment/>
    </xf>
    <xf numFmtId="0" fontId="69" fillId="38" borderId="23" xfId="0" applyFont="1" applyFill="1" applyBorder="1" applyAlignment="1">
      <alignment/>
    </xf>
    <xf numFmtId="0" fontId="69" fillId="38" borderId="0" xfId="0" applyFont="1" applyFill="1" applyBorder="1" applyAlignment="1">
      <alignment/>
    </xf>
    <xf numFmtId="1" fontId="9" fillId="38" borderId="13" xfId="0" applyNumberFormat="1" applyFont="1" applyFill="1" applyBorder="1" applyAlignment="1">
      <alignment/>
    </xf>
    <xf numFmtId="1" fontId="7" fillId="38" borderId="18" xfId="0" applyNumberFormat="1" applyFont="1" applyFill="1" applyBorder="1" applyAlignment="1">
      <alignment/>
    </xf>
    <xf numFmtId="2" fontId="5" fillId="38" borderId="11" xfId="0" applyNumberFormat="1" applyFont="1" applyFill="1" applyBorder="1" applyAlignment="1">
      <alignment/>
    </xf>
    <xf numFmtId="2" fontId="7" fillId="38" borderId="18" xfId="0" applyNumberFormat="1" applyFont="1" applyFill="1" applyBorder="1" applyAlignment="1">
      <alignment/>
    </xf>
    <xf numFmtId="1" fontId="14" fillId="38" borderId="12" xfId="0" applyNumberFormat="1" applyFont="1" applyFill="1" applyBorder="1" applyAlignment="1">
      <alignment/>
    </xf>
    <xf numFmtId="0" fontId="0" fillId="0" borderId="0" xfId="0" applyAlignment="1">
      <alignment/>
    </xf>
    <xf numFmtId="0" fontId="69" fillId="0" borderId="0" xfId="0" applyFont="1" applyBorder="1" applyAlignment="1">
      <alignment/>
    </xf>
    <xf numFmtId="0" fontId="70" fillId="0" borderId="11" xfId="0" applyFont="1" applyBorder="1" applyAlignment="1">
      <alignment/>
    </xf>
    <xf numFmtId="0" fontId="73" fillId="35" borderId="11" xfId="0" applyFont="1" applyFill="1" applyBorder="1" applyAlignment="1">
      <alignment/>
    </xf>
    <xf numFmtId="0" fontId="69" fillId="38" borderId="23" xfId="0" applyFont="1" applyFill="1" applyBorder="1" applyAlignment="1">
      <alignment/>
    </xf>
    <xf numFmtId="0" fontId="85" fillId="38" borderId="36" xfId="0" applyFont="1" applyFill="1" applyBorder="1" applyAlignment="1">
      <alignment/>
    </xf>
    <xf numFmtId="0" fontId="45" fillId="38" borderId="11" xfId="0" applyFont="1" applyFill="1" applyBorder="1" applyAlignment="1">
      <alignment/>
    </xf>
    <xf numFmtId="0" fontId="15" fillId="38" borderId="13" xfId="0" applyFont="1" applyFill="1" applyBorder="1" applyAlignment="1">
      <alignment/>
    </xf>
    <xf numFmtId="0" fontId="86" fillId="38" borderId="12" xfId="0" applyFont="1" applyFill="1" applyBorder="1" applyAlignment="1">
      <alignment/>
    </xf>
    <xf numFmtId="0" fontId="86" fillId="38" borderId="18" xfId="0" applyFont="1" applyFill="1" applyBorder="1" applyAlignment="1">
      <alignment/>
    </xf>
    <xf numFmtId="0" fontId="87" fillId="0" borderId="0" xfId="0" applyFont="1" applyAlignment="1">
      <alignment vertical="center"/>
    </xf>
    <xf numFmtId="0" fontId="69" fillId="0" borderId="13" xfId="0" applyFont="1" applyFill="1" applyBorder="1" applyAlignment="1">
      <alignment/>
    </xf>
    <xf numFmtId="0" fontId="69" fillId="0" borderId="12" xfId="0" applyFont="1" applyFill="1" applyBorder="1" applyAlignment="1">
      <alignment/>
    </xf>
    <xf numFmtId="0" fontId="69" fillId="0" borderId="18" xfId="0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81" fillId="0" borderId="12" xfId="0" applyFont="1" applyFill="1" applyBorder="1" applyAlignment="1">
      <alignment/>
    </xf>
    <xf numFmtId="0" fontId="74" fillId="0" borderId="18" xfId="0" applyFont="1" applyFill="1" applyBorder="1" applyAlignment="1">
      <alignment/>
    </xf>
    <xf numFmtId="0" fontId="74" fillId="0" borderId="13" xfId="0" applyFont="1" applyFill="1" applyBorder="1" applyAlignment="1">
      <alignment/>
    </xf>
    <xf numFmtId="1" fontId="83" fillId="0" borderId="0" xfId="0" applyNumberFormat="1" applyFont="1" applyFill="1" applyAlignment="1">
      <alignment/>
    </xf>
    <xf numFmtId="0" fontId="70" fillId="0" borderId="11" xfId="0" applyFont="1" applyFill="1" applyBorder="1" applyAlignment="1">
      <alignment/>
    </xf>
    <xf numFmtId="0" fontId="79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2" fontId="79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3" fillId="0" borderId="2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83" fillId="0" borderId="0" xfId="0" applyFont="1" applyFill="1" applyAlignment="1">
      <alignment/>
    </xf>
    <xf numFmtId="0" fontId="69" fillId="0" borderId="11" xfId="0" applyFont="1" applyFill="1" applyBorder="1" applyAlignment="1">
      <alignment/>
    </xf>
    <xf numFmtId="180" fontId="69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1" fontId="12" fillId="38" borderId="12" xfId="0" applyNumberFormat="1" applyFont="1" applyFill="1" applyBorder="1" applyAlignment="1">
      <alignment/>
    </xf>
    <xf numFmtId="1" fontId="10" fillId="0" borderId="13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 vertical="center"/>
    </xf>
    <xf numFmtId="1" fontId="14" fillId="0" borderId="12" xfId="0" applyNumberFormat="1" applyFont="1" applyFill="1" applyBorder="1" applyAlignment="1">
      <alignment/>
    </xf>
    <xf numFmtId="2" fontId="12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76" fillId="38" borderId="11" xfId="0" applyFont="1" applyFill="1" applyBorder="1" applyAlignment="1">
      <alignment/>
    </xf>
    <xf numFmtId="0" fontId="86" fillId="38" borderId="36" xfId="0" applyFont="1" applyFill="1" applyBorder="1" applyAlignment="1">
      <alignment/>
    </xf>
    <xf numFmtId="0" fontId="86" fillId="38" borderId="11" xfId="0" applyFont="1" applyFill="1" applyBorder="1" applyAlignment="1">
      <alignment/>
    </xf>
    <xf numFmtId="0" fontId="69" fillId="0" borderId="26" xfId="0" applyFont="1" applyBorder="1" applyAlignment="1">
      <alignment/>
    </xf>
    <xf numFmtId="0" fontId="3" fillId="0" borderId="14" xfId="0" applyFont="1" applyFill="1" applyBorder="1" applyAlignment="1">
      <alignment/>
    </xf>
    <xf numFmtId="0" fontId="69" fillId="0" borderId="35" xfId="0" applyFont="1" applyBorder="1" applyAlignment="1">
      <alignment/>
    </xf>
    <xf numFmtId="2" fontId="74" fillId="0" borderId="35" xfId="0" applyNumberFormat="1" applyFont="1" applyBorder="1" applyAlignment="1">
      <alignment/>
    </xf>
    <xf numFmtId="0" fontId="69" fillId="0" borderId="37" xfId="0" applyFont="1" applyBorder="1" applyAlignment="1">
      <alignment/>
    </xf>
    <xf numFmtId="0" fontId="3" fillId="0" borderId="10" xfId="0" applyFont="1" applyFill="1" applyBorder="1" applyAlignment="1">
      <alignment/>
    </xf>
    <xf numFmtId="0" fontId="69" fillId="0" borderId="38" xfId="0" applyFont="1" applyBorder="1" applyAlignment="1">
      <alignment/>
    </xf>
    <xf numFmtId="1" fontId="70" fillId="0" borderId="37" xfId="0" applyNumberFormat="1" applyFont="1" applyBorder="1" applyAlignment="1">
      <alignment/>
    </xf>
    <xf numFmtId="1" fontId="81" fillId="0" borderId="27" xfId="0" applyNumberFormat="1" applyFont="1" applyBorder="1" applyAlignment="1">
      <alignment/>
    </xf>
    <xf numFmtId="1" fontId="74" fillId="0" borderId="39" xfId="0" applyNumberFormat="1" applyFont="1" applyBorder="1" applyAlignment="1">
      <alignment/>
    </xf>
    <xf numFmtId="2" fontId="69" fillId="0" borderId="27" xfId="0" applyNumberFormat="1" applyFont="1" applyBorder="1" applyAlignment="1">
      <alignment/>
    </xf>
    <xf numFmtId="2" fontId="77" fillId="0" borderId="27" xfId="0" applyNumberFormat="1" applyFont="1" applyBorder="1" applyAlignment="1">
      <alignment/>
    </xf>
    <xf numFmtId="2" fontId="74" fillId="0" borderId="39" xfId="0" applyNumberFormat="1" applyFont="1" applyBorder="1" applyAlignment="1">
      <alignment/>
    </xf>
    <xf numFmtId="0" fontId="69" fillId="0" borderId="39" xfId="0" applyFont="1" applyBorder="1" applyAlignment="1">
      <alignment/>
    </xf>
    <xf numFmtId="0" fontId="3" fillId="0" borderId="12" xfId="0" applyFont="1" applyFill="1" applyBorder="1" applyAlignment="1">
      <alignment/>
    </xf>
    <xf numFmtId="1" fontId="69" fillId="0" borderId="0" xfId="0" applyNumberFormat="1" applyFont="1" applyBorder="1" applyAlignment="1">
      <alignment/>
    </xf>
    <xf numFmtId="2" fontId="10" fillId="0" borderId="13" xfId="0" applyNumberFormat="1" applyFont="1" applyFill="1" applyBorder="1" applyAlignment="1">
      <alignment/>
    </xf>
    <xf numFmtId="2" fontId="70" fillId="0" borderId="13" xfId="0" applyNumberFormat="1" applyFont="1" applyFill="1" applyBorder="1" applyAlignment="1">
      <alignment/>
    </xf>
    <xf numFmtId="2" fontId="70" fillId="37" borderId="13" xfId="0" applyNumberFormat="1" applyFont="1" applyFill="1" applyBorder="1" applyAlignment="1">
      <alignment/>
    </xf>
    <xf numFmtId="1" fontId="88" fillId="0" borderId="26" xfId="0" applyNumberFormat="1" applyFont="1" applyFill="1" applyBorder="1" applyAlignment="1">
      <alignment horizontal="center" vertical="center"/>
    </xf>
    <xf numFmtId="1" fontId="88" fillId="0" borderId="29" xfId="0" applyNumberFormat="1" applyFont="1" applyFill="1" applyBorder="1" applyAlignment="1">
      <alignment horizontal="center" vertical="center"/>
    </xf>
    <xf numFmtId="1" fontId="88" fillId="0" borderId="37" xfId="0" applyNumberFormat="1" applyFont="1" applyFill="1" applyBorder="1" applyAlignment="1">
      <alignment horizontal="center" vertical="center"/>
    </xf>
    <xf numFmtId="1" fontId="89" fillId="0" borderId="14" xfId="0" applyNumberFormat="1" applyFont="1" applyFill="1" applyBorder="1" applyAlignment="1">
      <alignment horizontal="center" vertical="center"/>
    </xf>
    <xf numFmtId="1" fontId="89" fillId="0" borderId="31" xfId="0" applyNumberFormat="1" applyFont="1" applyFill="1" applyBorder="1" applyAlignment="1">
      <alignment horizontal="center" vertical="center"/>
    </xf>
    <xf numFmtId="1" fontId="89" fillId="0" borderId="10" xfId="0" applyNumberFormat="1" applyFont="1" applyFill="1" applyBorder="1" applyAlignment="1">
      <alignment horizontal="center" vertical="center"/>
    </xf>
    <xf numFmtId="2" fontId="90" fillId="0" borderId="28" xfId="0" applyNumberFormat="1" applyFont="1" applyFill="1" applyBorder="1" applyAlignment="1">
      <alignment horizontal="center" vertical="center"/>
    </xf>
    <xf numFmtId="2" fontId="90" fillId="0" borderId="30" xfId="0" applyNumberFormat="1" applyFont="1" applyFill="1" applyBorder="1" applyAlignment="1">
      <alignment horizontal="center" vertical="center"/>
    </xf>
    <xf numFmtId="2" fontId="90" fillId="0" borderId="27" xfId="0" applyNumberFormat="1" applyFont="1" applyFill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2" fontId="69" fillId="0" borderId="26" xfId="0" applyNumberFormat="1" applyFont="1" applyBorder="1" applyAlignment="1">
      <alignment horizontal="center" vertical="center"/>
    </xf>
    <xf numFmtId="2" fontId="69" fillId="0" borderId="37" xfId="0" applyNumberFormat="1" applyFont="1" applyBorder="1" applyAlignment="1">
      <alignment horizontal="center" vertical="center"/>
    </xf>
    <xf numFmtId="1" fontId="81" fillId="0" borderId="14" xfId="0" applyNumberFormat="1" applyFont="1" applyFill="1" applyBorder="1" applyAlignment="1">
      <alignment horizontal="center" vertical="center"/>
    </xf>
    <xf numFmtId="1" fontId="81" fillId="0" borderId="10" xfId="0" applyNumberFormat="1" applyFont="1" applyFill="1" applyBorder="1" applyAlignment="1">
      <alignment horizontal="center" vertical="center"/>
    </xf>
    <xf numFmtId="2" fontId="69" fillId="0" borderId="26" xfId="0" applyNumberFormat="1" applyFont="1" applyFill="1" applyBorder="1" applyAlignment="1">
      <alignment horizontal="center" vertical="center"/>
    </xf>
    <xf numFmtId="2" fontId="69" fillId="0" borderId="37" xfId="0" applyNumberFormat="1" applyFont="1" applyFill="1" applyBorder="1" applyAlignment="1">
      <alignment horizontal="center" vertical="center"/>
    </xf>
    <xf numFmtId="0" fontId="69" fillId="18" borderId="15" xfId="0" applyFont="1" applyFill="1" applyBorder="1" applyAlignment="1">
      <alignment horizontal="center"/>
    </xf>
    <xf numFmtId="0" fontId="69" fillId="18" borderId="16" xfId="0" applyFont="1" applyFill="1" applyBorder="1" applyAlignment="1">
      <alignment horizontal="center"/>
    </xf>
    <xf numFmtId="0" fontId="69" fillId="18" borderId="17" xfId="0" applyFont="1" applyFill="1" applyBorder="1" applyAlignment="1">
      <alignment horizontal="center"/>
    </xf>
    <xf numFmtId="0" fontId="69" fillId="12" borderId="40" xfId="0" applyFont="1" applyFill="1" applyBorder="1" applyAlignment="1">
      <alignment horizontal="center"/>
    </xf>
    <xf numFmtId="0" fontId="69" fillId="12" borderId="16" xfId="0" applyFont="1" applyFill="1" applyBorder="1" applyAlignment="1">
      <alignment horizontal="center"/>
    </xf>
    <xf numFmtId="0" fontId="69" fillId="12" borderId="17" xfId="0" applyFont="1" applyFill="1" applyBorder="1" applyAlignment="1">
      <alignment horizontal="center"/>
    </xf>
    <xf numFmtId="0" fontId="69" fillId="6" borderId="40" xfId="0" applyFont="1" applyFill="1" applyBorder="1" applyAlignment="1">
      <alignment horizontal="center"/>
    </xf>
    <xf numFmtId="0" fontId="69" fillId="6" borderId="16" xfId="0" applyFont="1" applyFill="1" applyBorder="1" applyAlignment="1">
      <alignment horizontal="center"/>
    </xf>
    <xf numFmtId="0" fontId="69" fillId="6" borderId="17" xfId="0" applyFont="1" applyFill="1" applyBorder="1" applyAlignment="1">
      <alignment horizontal="center"/>
    </xf>
    <xf numFmtId="1" fontId="70" fillId="0" borderId="26" xfId="0" applyNumberFormat="1" applyFont="1" applyFill="1" applyBorder="1" applyAlignment="1">
      <alignment horizontal="center" vertical="center"/>
    </xf>
    <xf numFmtId="1" fontId="70" fillId="0" borderId="29" xfId="0" applyNumberFormat="1" applyFont="1" applyFill="1" applyBorder="1" applyAlignment="1">
      <alignment horizontal="center" vertical="center"/>
    </xf>
    <xf numFmtId="1" fontId="70" fillId="0" borderId="37" xfId="0" applyNumberFormat="1" applyFont="1" applyFill="1" applyBorder="1" applyAlignment="1">
      <alignment horizontal="center" vertical="center"/>
    </xf>
    <xf numFmtId="2" fontId="69" fillId="0" borderId="28" xfId="0" applyNumberFormat="1" applyFont="1" applyFill="1" applyBorder="1" applyAlignment="1">
      <alignment horizontal="center" vertical="center"/>
    </xf>
    <xf numFmtId="2" fontId="69" fillId="0" borderId="30" xfId="0" applyNumberFormat="1" applyFont="1" applyFill="1" applyBorder="1" applyAlignment="1">
      <alignment horizontal="center" vertical="center"/>
    </xf>
    <xf numFmtId="2" fontId="69" fillId="0" borderId="27" xfId="0" applyNumberFormat="1" applyFont="1" applyFill="1" applyBorder="1" applyAlignment="1">
      <alignment horizontal="center" vertical="center"/>
    </xf>
    <xf numFmtId="2" fontId="69" fillId="37" borderId="26" xfId="0" applyNumberFormat="1" applyFont="1" applyFill="1" applyBorder="1" applyAlignment="1">
      <alignment horizontal="right" vertical="center" wrapText="1"/>
    </xf>
    <xf numFmtId="2" fontId="69" fillId="37" borderId="29" xfId="0" applyNumberFormat="1" applyFont="1" applyFill="1" applyBorder="1" applyAlignment="1">
      <alignment horizontal="right" vertical="center" wrapText="1"/>
    </xf>
    <xf numFmtId="2" fontId="69" fillId="37" borderId="37" xfId="0" applyNumberFormat="1" applyFont="1" applyFill="1" applyBorder="1" applyAlignment="1">
      <alignment horizontal="right" vertical="center" wrapText="1"/>
    </xf>
    <xf numFmtId="2" fontId="74" fillId="37" borderId="35" xfId="0" applyNumberFormat="1" applyFont="1" applyFill="1" applyBorder="1" applyAlignment="1">
      <alignment horizontal="right" vertical="center" wrapText="1"/>
    </xf>
    <xf numFmtId="2" fontId="74" fillId="37" borderId="32" xfId="0" applyNumberFormat="1" applyFont="1" applyFill="1" applyBorder="1" applyAlignment="1">
      <alignment horizontal="right" vertical="center" wrapText="1"/>
    </xf>
    <xf numFmtId="2" fontId="74" fillId="37" borderId="38" xfId="0" applyNumberFormat="1" applyFont="1" applyFill="1" applyBorder="1" applyAlignment="1">
      <alignment horizontal="right" vertical="center" wrapText="1"/>
    </xf>
    <xf numFmtId="1" fontId="10" fillId="0" borderId="26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1" fontId="10" fillId="0" borderId="37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1" fontId="70" fillId="0" borderId="26" xfId="0" applyNumberFormat="1" applyFont="1" applyBorder="1" applyAlignment="1">
      <alignment horizontal="center" vertical="center"/>
    </xf>
    <xf numFmtId="1" fontId="70" fillId="0" borderId="3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4"/>
  <sheetViews>
    <sheetView tabSelected="1" zoomScalePageLayoutView="0" workbookViewId="0" topLeftCell="A257">
      <selection activeCell="A282" sqref="A282"/>
    </sheetView>
  </sheetViews>
  <sheetFormatPr defaultColWidth="9.140625" defaultRowHeight="15"/>
  <cols>
    <col min="1" max="1" width="5.421875" style="39" customWidth="1"/>
    <col min="2" max="2" width="32.140625" style="3" customWidth="1"/>
    <col min="3" max="3" width="46.421875" style="4" customWidth="1"/>
    <col min="4" max="4" width="22.57421875" style="4" customWidth="1"/>
    <col min="5" max="5" width="11.28125" style="176" bestFit="1" customWidth="1"/>
    <col min="6" max="6" width="9.140625" style="198" customWidth="1"/>
    <col min="7" max="7" width="9.140625" style="76" customWidth="1"/>
    <col min="8" max="8" width="9.140625" style="67" customWidth="1"/>
    <col min="9" max="9" width="9.140625" style="194" customWidth="1"/>
    <col min="10" max="10" width="9.140625" style="76" customWidth="1"/>
    <col min="11" max="11" width="9.140625" style="67" customWidth="1"/>
    <col min="12" max="12" width="9.140625" style="194" customWidth="1"/>
    <col min="13" max="13" width="9.140625" style="76" customWidth="1"/>
    <col min="14" max="14" width="14.140625" style="26" customWidth="1"/>
    <col min="15" max="24" width="9.140625" style="1" customWidth="1"/>
    <col min="25" max="16384" width="9.140625" style="4" customWidth="1"/>
  </cols>
  <sheetData>
    <row r="1" spans="1:24" s="2" customFormat="1" ht="15.75">
      <c r="A1" s="37"/>
      <c r="B1" s="9" t="s">
        <v>1</v>
      </c>
      <c r="C1" s="10" t="s">
        <v>2</v>
      </c>
      <c r="D1" s="11" t="s">
        <v>3</v>
      </c>
      <c r="E1" s="315" t="s">
        <v>4</v>
      </c>
      <c r="F1" s="316"/>
      <c r="G1" s="317"/>
      <c r="H1" s="318" t="s">
        <v>8</v>
      </c>
      <c r="I1" s="319"/>
      <c r="J1" s="320"/>
      <c r="K1" s="321" t="s">
        <v>9</v>
      </c>
      <c r="L1" s="322"/>
      <c r="M1" s="323"/>
      <c r="N1" s="16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</row>
    <row r="2" spans="1:14" ht="16.5" thickBot="1">
      <c r="A2" s="38"/>
      <c r="B2" s="19"/>
      <c r="C2" s="20"/>
      <c r="D2" s="21"/>
      <c r="E2" s="161" t="s">
        <v>5</v>
      </c>
      <c r="F2" s="196" t="s">
        <v>6</v>
      </c>
      <c r="G2" s="74" t="s">
        <v>7</v>
      </c>
      <c r="H2" s="72" t="s">
        <v>5</v>
      </c>
      <c r="I2" s="177" t="s">
        <v>6</v>
      </c>
      <c r="J2" s="77" t="s">
        <v>7</v>
      </c>
      <c r="K2" s="73" t="s">
        <v>5</v>
      </c>
      <c r="L2" s="195" t="s">
        <v>6</v>
      </c>
      <c r="M2" s="78" t="s">
        <v>7</v>
      </c>
      <c r="N2" s="22"/>
    </row>
    <row r="3" spans="1:14" ht="15.75">
      <c r="A3" s="37" t="s">
        <v>304</v>
      </c>
      <c r="B3" s="32" t="s">
        <v>0</v>
      </c>
      <c r="C3" s="27"/>
      <c r="D3" s="28"/>
      <c r="E3" s="162">
        <f>SUM(E4:E13)</f>
        <v>7794</v>
      </c>
      <c r="F3" s="197">
        <f>SUM(F4:F13)</f>
        <v>372</v>
      </c>
      <c r="G3" s="124"/>
      <c r="H3" s="97">
        <f>SUM(H4:H13)</f>
        <v>89.48</v>
      </c>
      <c r="I3" s="178">
        <f>SUM(I4:I13)</f>
        <v>4.9</v>
      </c>
      <c r="J3" s="98"/>
      <c r="K3" s="97">
        <f>SUM(K4:K13)</f>
        <v>72.56</v>
      </c>
      <c r="L3" s="178">
        <f>SUM(L4:L13)</f>
        <v>3.5</v>
      </c>
      <c r="M3" s="98"/>
      <c r="N3" s="33"/>
    </row>
    <row r="4" spans="1:14" ht="15.75">
      <c r="A4" s="39">
        <v>1</v>
      </c>
      <c r="B4" s="240" t="s">
        <v>117</v>
      </c>
      <c r="C4" s="241" t="s">
        <v>118</v>
      </c>
      <c r="D4" s="242" t="s">
        <v>62</v>
      </c>
      <c r="E4" s="243">
        <v>1544</v>
      </c>
      <c r="F4" s="244">
        <v>236</v>
      </c>
      <c r="G4" s="245"/>
      <c r="H4" s="114">
        <v>19.8</v>
      </c>
      <c r="I4" s="188">
        <v>3.3</v>
      </c>
      <c r="J4" s="116"/>
      <c r="K4" s="114">
        <v>13.5</v>
      </c>
      <c r="L4" s="188">
        <v>2.1</v>
      </c>
      <c r="M4" s="245"/>
      <c r="N4" s="155" t="s">
        <v>22</v>
      </c>
    </row>
    <row r="5" spans="1:14" ht="15.75">
      <c r="A5" s="39">
        <v>2</v>
      </c>
      <c r="B5" s="240" t="s">
        <v>119</v>
      </c>
      <c r="C5" s="241" t="s">
        <v>118</v>
      </c>
      <c r="D5" s="242" t="s">
        <v>62</v>
      </c>
      <c r="E5" s="243">
        <v>347</v>
      </c>
      <c r="F5" s="244">
        <v>53</v>
      </c>
      <c r="G5" s="245"/>
      <c r="H5" s="114">
        <v>3.3</v>
      </c>
      <c r="I5" s="188">
        <v>0.5</v>
      </c>
      <c r="J5" s="116"/>
      <c r="K5" s="114">
        <v>2.6</v>
      </c>
      <c r="L5" s="188">
        <v>0.4</v>
      </c>
      <c r="M5" s="245"/>
      <c r="N5" s="155" t="s">
        <v>22</v>
      </c>
    </row>
    <row r="6" spans="1:14" ht="15.75">
      <c r="A6" s="39">
        <v>3</v>
      </c>
      <c r="B6" s="240" t="s">
        <v>120</v>
      </c>
      <c r="C6" s="241" t="s">
        <v>118</v>
      </c>
      <c r="D6" s="242" t="s">
        <v>62</v>
      </c>
      <c r="E6" s="243">
        <v>217</v>
      </c>
      <c r="F6" s="244">
        <v>33</v>
      </c>
      <c r="G6" s="245"/>
      <c r="H6" s="114">
        <v>2.7</v>
      </c>
      <c r="I6" s="188">
        <v>0.4</v>
      </c>
      <c r="J6" s="116"/>
      <c r="K6" s="114">
        <v>2.4</v>
      </c>
      <c r="L6" s="188">
        <v>0.3</v>
      </c>
      <c r="M6" s="245"/>
      <c r="N6" s="155" t="s">
        <v>22</v>
      </c>
    </row>
    <row r="7" spans="1:14" ht="15.75">
      <c r="A7" s="40">
        <v>4</v>
      </c>
      <c r="B7" s="246" t="s">
        <v>121</v>
      </c>
      <c r="C7" s="80" t="s">
        <v>118</v>
      </c>
      <c r="D7" s="245" t="s">
        <v>62</v>
      </c>
      <c r="E7" s="171"/>
      <c r="F7" s="247"/>
      <c r="G7" s="245">
        <v>100</v>
      </c>
      <c r="H7" s="248"/>
      <c r="I7" s="249"/>
      <c r="J7" s="245">
        <v>2.88</v>
      </c>
      <c r="K7" s="248"/>
      <c r="L7" s="249"/>
      <c r="M7" s="245">
        <v>2.88</v>
      </c>
      <c r="N7" s="155"/>
    </row>
    <row r="8" spans="1:14" ht="15.75">
      <c r="A8" s="39">
        <v>5</v>
      </c>
      <c r="B8" s="5" t="s">
        <v>129</v>
      </c>
      <c r="C8" s="4" t="s">
        <v>319</v>
      </c>
      <c r="D8" s="12" t="s">
        <v>62</v>
      </c>
      <c r="E8" s="163">
        <v>1080</v>
      </c>
      <c r="F8" s="200">
        <v>50</v>
      </c>
      <c r="G8" s="125"/>
      <c r="H8" s="93">
        <v>12.48</v>
      </c>
      <c r="I8" s="179">
        <v>0.7</v>
      </c>
      <c r="J8" s="96"/>
      <c r="K8" s="93">
        <v>12.48</v>
      </c>
      <c r="L8" s="179">
        <v>0.7</v>
      </c>
      <c r="M8" s="96"/>
      <c r="N8" s="17" t="s">
        <v>22</v>
      </c>
    </row>
    <row r="9" spans="1:14" ht="15.75">
      <c r="A9" s="231">
        <v>6</v>
      </c>
      <c r="B9" s="138" t="s">
        <v>372</v>
      </c>
      <c r="C9" s="150" t="s">
        <v>319</v>
      </c>
      <c r="D9" s="91" t="s">
        <v>62</v>
      </c>
      <c r="E9" s="163">
        <v>117</v>
      </c>
      <c r="F9" s="200"/>
      <c r="G9" s="125"/>
      <c r="H9" s="145">
        <v>1.45</v>
      </c>
      <c r="I9" s="179"/>
      <c r="J9" s="147"/>
      <c r="K9" s="145">
        <v>1.45</v>
      </c>
      <c r="L9" s="179"/>
      <c r="M9" s="147"/>
      <c r="N9" s="151" t="s">
        <v>22</v>
      </c>
    </row>
    <row r="10" spans="1:14" ht="15.75">
      <c r="A10" s="39">
        <v>7</v>
      </c>
      <c r="B10" s="5" t="s">
        <v>130</v>
      </c>
      <c r="C10" s="4" t="s">
        <v>319</v>
      </c>
      <c r="D10" s="12" t="s">
        <v>62</v>
      </c>
      <c r="E10" s="163">
        <v>100</v>
      </c>
      <c r="F10" s="200"/>
      <c r="G10" s="125"/>
      <c r="H10" s="93">
        <v>1.2</v>
      </c>
      <c r="I10" s="179"/>
      <c r="J10" s="96"/>
      <c r="K10" s="93">
        <v>1.2</v>
      </c>
      <c r="L10" s="179"/>
      <c r="M10" s="96"/>
      <c r="N10" s="17" t="s">
        <v>22</v>
      </c>
    </row>
    <row r="11" spans="1:15" ht="15.75">
      <c r="A11" s="39">
        <v>8</v>
      </c>
      <c r="B11" s="5" t="s">
        <v>131</v>
      </c>
      <c r="C11" s="150" t="s">
        <v>319</v>
      </c>
      <c r="D11" s="12" t="s">
        <v>62</v>
      </c>
      <c r="E11" s="163">
        <v>16</v>
      </c>
      <c r="F11" s="200"/>
      <c r="G11" s="125"/>
      <c r="H11" s="93">
        <v>0.48</v>
      </c>
      <c r="I11" s="179"/>
      <c r="J11" s="96"/>
      <c r="K11" s="93">
        <v>0.48</v>
      </c>
      <c r="L11" s="179"/>
      <c r="M11" s="96"/>
      <c r="N11" s="17" t="s">
        <v>22</v>
      </c>
      <c r="O11" s="1" t="s">
        <v>303</v>
      </c>
    </row>
    <row r="12" spans="1:14" ht="15.75">
      <c r="A12" s="39">
        <v>9</v>
      </c>
      <c r="B12" s="5" t="s">
        <v>132</v>
      </c>
      <c r="C12" s="4" t="s">
        <v>335</v>
      </c>
      <c r="D12" s="70" t="s">
        <v>62</v>
      </c>
      <c r="E12" s="163">
        <v>2640</v>
      </c>
      <c r="F12" s="200"/>
      <c r="G12" s="125"/>
      <c r="H12" s="93">
        <v>26.4</v>
      </c>
      <c r="I12" s="179"/>
      <c r="J12" s="96"/>
      <c r="K12" s="93">
        <v>24</v>
      </c>
      <c r="L12" s="179"/>
      <c r="M12" s="96"/>
      <c r="N12" s="17" t="s">
        <v>22</v>
      </c>
    </row>
    <row r="13" spans="1:14" ht="15.75">
      <c r="A13" s="231">
        <v>10</v>
      </c>
      <c r="B13" s="240" t="s">
        <v>133</v>
      </c>
      <c r="C13" s="289" t="s">
        <v>377</v>
      </c>
      <c r="D13" s="242" t="s">
        <v>62</v>
      </c>
      <c r="E13" s="164">
        <v>1733</v>
      </c>
      <c r="F13" s="201"/>
      <c r="G13" s="126"/>
      <c r="H13" s="99">
        <v>21.67</v>
      </c>
      <c r="I13" s="181"/>
      <c r="J13" s="100"/>
      <c r="K13" s="99">
        <v>14.45</v>
      </c>
      <c r="L13" s="181"/>
      <c r="M13" s="100"/>
      <c r="N13" s="250" t="s">
        <v>22</v>
      </c>
    </row>
    <row r="14" spans="1:14" ht="16.5" thickBot="1">
      <c r="A14" s="38"/>
      <c r="B14" s="13"/>
      <c r="C14" s="14"/>
      <c r="D14" s="15"/>
      <c r="E14" s="165"/>
      <c r="F14" s="202"/>
      <c r="G14" s="127"/>
      <c r="H14" s="101"/>
      <c r="I14" s="182"/>
      <c r="J14" s="102"/>
      <c r="K14" s="101"/>
      <c r="L14" s="182"/>
      <c r="M14" s="102"/>
      <c r="N14" s="18"/>
    </row>
    <row r="15" spans="1:14" ht="15.75">
      <c r="A15" s="37"/>
      <c r="B15" s="32" t="s">
        <v>134</v>
      </c>
      <c r="C15" s="27"/>
      <c r="D15" s="28"/>
      <c r="E15" s="162"/>
      <c r="F15" s="197"/>
      <c r="G15" s="86"/>
      <c r="H15" s="97"/>
      <c r="I15" s="178"/>
      <c r="J15" s="97"/>
      <c r="K15" s="97"/>
      <c r="L15" s="178"/>
      <c r="M15" s="97"/>
      <c r="N15" s="29"/>
    </row>
    <row r="16" spans="1:14" ht="15.75">
      <c r="A16" s="39">
        <v>11</v>
      </c>
      <c r="B16" s="5" t="s">
        <v>135</v>
      </c>
      <c r="C16" s="4" t="s">
        <v>338</v>
      </c>
      <c r="D16" s="12" t="s">
        <v>62</v>
      </c>
      <c r="E16" s="163" t="s">
        <v>301</v>
      </c>
      <c r="F16" s="200"/>
      <c r="G16" s="125"/>
      <c r="H16" s="85" t="s">
        <v>301</v>
      </c>
      <c r="I16" s="179"/>
      <c r="J16" s="96"/>
      <c r="K16" s="85" t="s">
        <v>301</v>
      </c>
      <c r="L16" s="179"/>
      <c r="M16" s="96"/>
      <c r="N16" s="17"/>
    </row>
    <row r="17" spans="1:14" ht="15.75">
      <c r="A17" s="39">
        <v>12</v>
      </c>
      <c r="B17" s="5" t="s">
        <v>136</v>
      </c>
      <c r="C17" s="150" t="s">
        <v>338</v>
      </c>
      <c r="D17" s="12" t="s">
        <v>62</v>
      </c>
      <c r="E17" s="163" t="s">
        <v>301</v>
      </c>
      <c r="F17" s="200"/>
      <c r="G17" s="125"/>
      <c r="H17" s="85" t="s">
        <v>301</v>
      </c>
      <c r="I17" s="179"/>
      <c r="J17" s="96"/>
      <c r="K17" s="85" t="s">
        <v>301</v>
      </c>
      <c r="L17" s="179"/>
      <c r="M17" s="96"/>
      <c r="N17" s="17"/>
    </row>
    <row r="18" spans="1:14" ht="15.75">
      <c r="A18" s="40">
        <v>13</v>
      </c>
      <c r="B18" s="34" t="s">
        <v>137</v>
      </c>
      <c r="C18" s="31" t="s">
        <v>338</v>
      </c>
      <c r="D18" s="30" t="s">
        <v>54</v>
      </c>
      <c r="E18" s="163"/>
      <c r="F18" s="200"/>
      <c r="G18" s="125" t="s">
        <v>301</v>
      </c>
      <c r="H18" s="85"/>
      <c r="I18" s="179"/>
      <c r="J18" s="96" t="s">
        <v>301</v>
      </c>
      <c r="K18" s="85"/>
      <c r="L18" s="179"/>
      <c r="M18" s="96" t="s">
        <v>301</v>
      </c>
      <c r="N18" s="17"/>
    </row>
    <row r="19" spans="1:14" ht="16.5" thickBot="1">
      <c r="A19" s="38"/>
      <c r="B19" s="23"/>
      <c r="C19" s="14"/>
      <c r="D19" s="15"/>
      <c r="E19" s="165"/>
      <c r="F19" s="202"/>
      <c r="G19" s="127"/>
      <c r="H19" s="101"/>
      <c r="I19" s="182"/>
      <c r="J19" s="102"/>
      <c r="K19" s="101"/>
      <c r="L19" s="182"/>
      <c r="M19" s="102"/>
      <c r="N19" s="18"/>
    </row>
    <row r="20" spans="1:14" ht="15.75">
      <c r="A20" s="37"/>
      <c r="B20" s="32" t="s">
        <v>126</v>
      </c>
      <c r="C20" s="27"/>
      <c r="D20" s="28"/>
      <c r="E20" s="162">
        <f>SUM(E21)</f>
        <v>700</v>
      </c>
      <c r="F20" s="197"/>
      <c r="G20" s="86"/>
      <c r="H20" s="97">
        <f>SUM(H21)</f>
        <v>15</v>
      </c>
      <c r="I20" s="178"/>
      <c r="J20" s="97"/>
      <c r="K20" s="97">
        <f>SUM(K21)</f>
        <v>7.8</v>
      </c>
      <c r="L20" s="178"/>
      <c r="M20" s="97"/>
      <c r="N20" s="29"/>
    </row>
    <row r="21" spans="1:14" ht="15.75">
      <c r="A21" s="95">
        <v>14</v>
      </c>
      <c r="B21" s="240" t="s">
        <v>127</v>
      </c>
      <c r="C21" s="241" t="s">
        <v>128</v>
      </c>
      <c r="D21" s="242" t="s">
        <v>21</v>
      </c>
      <c r="E21" s="171">
        <v>700</v>
      </c>
      <c r="F21" s="207"/>
      <c r="G21" s="134">
        <v>0</v>
      </c>
      <c r="H21" s="114">
        <v>15</v>
      </c>
      <c r="I21" s="188"/>
      <c r="J21" s="116">
        <v>0</v>
      </c>
      <c r="K21" s="114">
        <v>7.8</v>
      </c>
      <c r="L21" s="188"/>
      <c r="M21" s="116">
        <v>0</v>
      </c>
      <c r="N21" s="155" t="s">
        <v>14</v>
      </c>
    </row>
    <row r="22" spans="1:14" ht="16.5" thickBot="1">
      <c r="A22" s="38"/>
      <c r="B22" s="13"/>
      <c r="C22" s="14"/>
      <c r="D22" s="15"/>
      <c r="E22" s="165"/>
      <c r="F22" s="202"/>
      <c r="G22" s="127"/>
      <c r="H22" s="101"/>
      <c r="I22" s="182"/>
      <c r="J22" s="102"/>
      <c r="K22" s="101"/>
      <c r="L22" s="182"/>
      <c r="M22" s="102"/>
      <c r="N22" s="18"/>
    </row>
    <row r="23" spans="1:14" ht="15.75">
      <c r="A23" s="37"/>
      <c r="B23" s="32" t="s">
        <v>138</v>
      </c>
      <c r="C23" s="27"/>
      <c r="D23" s="28"/>
      <c r="E23" s="162">
        <f>SUM(E24)</f>
        <v>550</v>
      </c>
      <c r="F23" s="197"/>
      <c r="G23" s="86"/>
      <c r="H23" s="97">
        <f>SUM(H24)</f>
        <v>4.2</v>
      </c>
      <c r="I23" s="178"/>
      <c r="J23" s="97"/>
      <c r="K23" s="97">
        <f>SUM(K24)</f>
        <v>3.5</v>
      </c>
      <c r="L23" s="178"/>
      <c r="M23" s="97"/>
      <c r="N23" s="29"/>
    </row>
    <row r="24" spans="1:14" ht="15.75">
      <c r="A24" s="39">
        <v>15</v>
      </c>
      <c r="B24" s="5" t="s">
        <v>140</v>
      </c>
      <c r="C24" s="4" t="s">
        <v>259</v>
      </c>
      <c r="D24" s="12" t="s">
        <v>62</v>
      </c>
      <c r="E24" s="166">
        <v>550</v>
      </c>
      <c r="F24" s="203"/>
      <c r="G24" s="128"/>
      <c r="H24" s="103">
        <v>4.2</v>
      </c>
      <c r="I24" s="183"/>
      <c r="J24" s="104"/>
      <c r="K24" s="103">
        <v>3.5</v>
      </c>
      <c r="L24" s="183"/>
      <c r="M24" s="104"/>
      <c r="N24" s="84" t="s">
        <v>14</v>
      </c>
    </row>
    <row r="25" spans="1:14" ht="16.5" thickBot="1">
      <c r="A25" s="38"/>
      <c r="B25" s="13"/>
      <c r="C25" s="14"/>
      <c r="D25" s="15"/>
      <c r="E25" s="165"/>
      <c r="F25" s="202"/>
      <c r="G25" s="127"/>
      <c r="H25" s="101"/>
      <c r="I25" s="182"/>
      <c r="J25" s="102"/>
      <c r="K25" s="101"/>
      <c r="L25" s="182"/>
      <c r="M25" s="102"/>
      <c r="N25" s="18"/>
    </row>
    <row r="26" spans="1:14" ht="15.75">
      <c r="A26" s="37"/>
      <c r="B26" s="32" t="s">
        <v>139</v>
      </c>
      <c r="C26" s="27"/>
      <c r="D26" s="28"/>
      <c r="E26" s="162">
        <f>SUM(E27:E29)</f>
        <v>553</v>
      </c>
      <c r="F26" s="197"/>
      <c r="G26" s="86"/>
      <c r="H26" s="97">
        <f>SUM(H27:H29)</f>
        <v>5.76</v>
      </c>
      <c r="I26" s="178"/>
      <c r="J26" s="97"/>
      <c r="K26" s="97">
        <f>SUM(K27:K29)</f>
        <v>3.84</v>
      </c>
      <c r="L26" s="178"/>
      <c r="M26" s="97"/>
      <c r="N26" s="29"/>
    </row>
    <row r="27" spans="1:14" ht="15.75">
      <c r="A27" s="39">
        <v>16</v>
      </c>
      <c r="B27" s="5" t="s">
        <v>141</v>
      </c>
      <c r="C27" s="4" t="s">
        <v>314</v>
      </c>
      <c r="D27" s="12" t="s">
        <v>62</v>
      </c>
      <c r="E27" s="166">
        <v>553</v>
      </c>
      <c r="F27" s="203"/>
      <c r="G27" s="128"/>
      <c r="H27" s="103">
        <v>5.76</v>
      </c>
      <c r="I27" s="183"/>
      <c r="J27" s="104">
        <v>6.72</v>
      </c>
      <c r="K27" s="103">
        <f>0.16*24</f>
        <v>3.84</v>
      </c>
      <c r="L27" s="183"/>
      <c r="M27" s="104"/>
      <c r="N27" s="84" t="s">
        <v>14</v>
      </c>
    </row>
    <row r="28" spans="1:14" ht="15.75">
      <c r="A28" s="40">
        <v>17</v>
      </c>
      <c r="B28" s="36" t="s">
        <v>257</v>
      </c>
      <c r="C28" s="64" t="s">
        <v>314</v>
      </c>
      <c r="D28" s="30" t="s">
        <v>21</v>
      </c>
      <c r="E28" s="167"/>
      <c r="F28" s="204"/>
      <c r="G28" s="129"/>
      <c r="H28" s="105"/>
      <c r="I28" s="184"/>
      <c r="J28" s="106"/>
      <c r="K28" s="105"/>
      <c r="L28" s="184"/>
      <c r="M28" s="106"/>
      <c r="N28" s="87"/>
    </row>
    <row r="29" spans="1:14" ht="15.75">
      <c r="A29" s="40">
        <v>18</v>
      </c>
      <c r="B29" s="36" t="s">
        <v>258</v>
      </c>
      <c r="C29" s="64" t="s">
        <v>314</v>
      </c>
      <c r="D29" s="30" t="s">
        <v>21</v>
      </c>
      <c r="E29" s="167"/>
      <c r="F29" s="204"/>
      <c r="G29" s="129">
        <v>25</v>
      </c>
      <c r="H29" s="105"/>
      <c r="I29" s="184"/>
      <c r="J29" s="106">
        <v>2.4</v>
      </c>
      <c r="K29" s="105"/>
      <c r="L29" s="184"/>
      <c r="M29" s="106"/>
      <c r="N29" s="87"/>
    </row>
    <row r="30" spans="1:14" ht="16.5" thickBot="1">
      <c r="A30" s="38"/>
      <c r="B30" s="23"/>
      <c r="C30" s="14"/>
      <c r="D30" s="15"/>
      <c r="E30" s="165"/>
      <c r="F30" s="202"/>
      <c r="G30" s="127"/>
      <c r="H30" s="101"/>
      <c r="I30" s="182"/>
      <c r="J30" s="102"/>
      <c r="K30" s="101"/>
      <c r="L30" s="182"/>
      <c r="M30" s="102"/>
      <c r="N30" s="18"/>
    </row>
    <row r="31" spans="1:14" ht="15.75">
      <c r="A31" s="37"/>
      <c r="B31" s="32" t="s">
        <v>104</v>
      </c>
      <c r="C31" s="27"/>
      <c r="D31" s="28"/>
      <c r="E31" s="162">
        <f>SUM(E32:E39)</f>
        <v>3497</v>
      </c>
      <c r="F31" s="197"/>
      <c r="G31" s="86"/>
      <c r="H31" s="97">
        <f>SUM(H32:H39)</f>
        <v>57.400000000000006</v>
      </c>
      <c r="I31" s="178"/>
      <c r="J31" s="97"/>
      <c r="K31" s="97">
        <f>SUM(K32:K39)</f>
        <v>40.5</v>
      </c>
      <c r="L31" s="178"/>
      <c r="M31" s="97"/>
      <c r="N31" s="29"/>
    </row>
    <row r="32" spans="1:14" ht="15.75">
      <c r="A32" s="248">
        <v>19</v>
      </c>
      <c r="B32" s="240" t="s">
        <v>105</v>
      </c>
      <c r="C32" s="241" t="s">
        <v>106</v>
      </c>
      <c r="D32" s="242" t="s">
        <v>115</v>
      </c>
      <c r="E32" s="324">
        <v>2696</v>
      </c>
      <c r="F32" s="207"/>
      <c r="G32" s="134"/>
      <c r="H32" s="327">
        <v>40.2</v>
      </c>
      <c r="I32" s="188"/>
      <c r="J32" s="116"/>
      <c r="K32" s="327">
        <v>29.5</v>
      </c>
      <c r="L32" s="188"/>
      <c r="M32" s="116"/>
      <c r="N32" s="155" t="s">
        <v>22</v>
      </c>
    </row>
    <row r="33" spans="1:14" ht="15.75">
      <c r="A33" s="248">
        <v>20</v>
      </c>
      <c r="B33" s="240" t="s">
        <v>107</v>
      </c>
      <c r="C33" s="241" t="s">
        <v>106</v>
      </c>
      <c r="D33" s="242" t="s">
        <v>62</v>
      </c>
      <c r="E33" s="325"/>
      <c r="F33" s="207"/>
      <c r="G33" s="134"/>
      <c r="H33" s="328"/>
      <c r="I33" s="188"/>
      <c r="J33" s="116"/>
      <c r="K33" s="328"/>
      <c r="L33" s="188"/>
      <c r="M33" s="116"/>
      <c r="N33" s="155" t="s">
        <v>22</v>
      </c>
    </row>
    <row r="34" spans="1:14" ht="15.75">
      <c r="A34" s="248">
        <v>21</v>
      </c>
      <c r="B34" s="240" t="s">
        <v>108</v>
      </c>
      <c r="C34" s="241" t="s">
        <v>106</v>
      </c>
      <c r="D34" s="242" t="s">
        <v>62</v>
      </c>
      <c r="E34" s="325"/>
      <c r="F34" s="207"/>
      <c r="G34" s="134"/>
      <c r="H34" s="328"/>
      <c r="I34" s="188"/>
      <c r="J34" s="116"/>
      <c r="K34" s="328"/>
      <c r="L34" s="188"/>
      <c r="M34" s="116"/>
      <c r="N34" s="155" t="s">
        <v>22</v>
      </c>
    </row>
    <row r="35" spans="1:14" ht="15.75">
      <c r="A35" s="248">
        <v>22</v>
      </c>
      <c r="B35" s="240" t="s">
        <v>109</v>
      </c>
      <c r="C35" s="241" t="s">
        <v>106</v>
      </c>
      <c r="D35" s="242" t="s">
        <v>62</v>
      </c>
      <c r="E35" s="325"/>
      <c r="F35" s="207"/>
      <c r="G35" s="134"/>
      <c r="H35" s="328"/>
      <c r="I35" s="188"/>
      <c r="J35" s="116"/>
      <c r="K35" s="328"/>
      <c r="L35" s="188"/>
      <c r="M35" s="116"/>
      <c r="N35" s="155" t="s">
        <v>22</v>
      </c>
    </row>
    <row r="36" spans="1:14" ht="15.75">
      <c r="A36" s="248">
        <v>23</v>
      </c>
      <c r="B36" s="240" t="s">
        <v>110</v>
      </c>
      <c r="C36" s="241" t="s">
        <v>106</v>
      </c>
      <c r="D36" s="242" t="s">
        <v>62</v>
      </c>
      <c r="E36" s="325"/>
      <c r="F36" s="207"/>
      <c r="G36" s="134"/>
      <c r="H36" s="328"/>
      <c r="I36" s="188"/>
      <c r="J36" s="116"/>
      <c r="K36" s="328"/>
      <c r="L36" s="188"/>
      <c r="M36" s="116"/>
      <c r="N36" s="155" t="s">
        <v>22</v>
      </c>
    </row>
    <row r="37" spans="1:14" ht="15.75">
      <c r="A37" s="248">
        <v>24</v>
      </c>
      <c r="B37" s="240" t="s">
        <v>111</v>
      </c>
      <c r="C37" s="241" t="s">
        <v>106</v>
      </c>
      <c r="D37" s="242" t="s">
        <v>21</v>
      </c>
      <c r="E37" s="326"/>
      <c r="F37" s="207"/>
      <c r="G37" s="134"/>
      <c r="H37" s="329"/>
      <c r="I37" s="188"/>
      <c r="J37" s="116"/>
      <c r="K37" s="329"/>
      <c r="L37" s="188"/>
      <c r="M37" s="116"/>
      <c r="N37" s="155" t="s">
        <v>22</v>
      </c>
    </row>
    <row r="38" spans="1:14" ht="15.75">
      <c r="A38" s="248">
        <v>25</v>
      </c>
      <c r="B38" s="240" t="s">
        <v>112</v>
      </c>
      <c r="C38" s="241" t="s">
        <v>113</v>
      </c>
      <c r="D38" s="242" t="s">
        <v>116</v>
      </c>
      <c r="E38" s="171">
        <v>225</v>
      </c>
      <c r="F38" s="207"/>
      <c r="G38" s="134"/>
      <c r="H38" s="114">
        <v>8.2</v>
      </c>
      <c r="I38" s="188"/>
      <c r="J38" s="116"/>
      <c r="K38" s="114">
        <v>4</v>
      </c>
      <c r="L38" s="188"/>
      <c r="M38" s="116"/>
      <c r="N38" s="155" t="s">
        <v>22</v>
      </c>
    </row>
    <row r="39" spans="1:31" s="215" customFormat="1" ht="15.75">
      <c r="A39" s="248">
        <v>26</v>
      </c>
      <c r="B39" s="240" t="s">
        <v>114</v>
      </c>
      <c r="C39" s="241" t="s">
        <v>315</v>
      </c>
      <c r="D39" s="242" t="s">
        <v>116</v>
      </c>
      <c r="E39" s="171">
        <v>576</v>
      </c>
      <c r="F39" s="207"/>
      <c r="G39" s="134"/>
      <c r="H39" s="114">
        <v>9</v>
      </c>
      <c r="I39" s="188"/>
      <c r="J39" s="116"/>
      <c r="K39" s="114">
        <v>7</v>
      </c>
      <c r="L39" s="188"/>
      <c r="M39" s="116"/>
      <c r="N39" s="155" t="s">
        <v>22</v>
      </c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41"/>
      <c r="Z39" s="241"/>
      <c r="AA39" s="241"/>
      <c r="AB39" s="241"/>
      <c r="AC39" s="241"/>
      <c r="AD39" s="241"/>
      <c r="AE39" s="241"/>
    </row>
    <row r="40" spans="1:24" s="150" customFormat="1" ht="15.75">
      <c r="A40" s="40">
        <v>27</v>
      </c>
      <c r="B40" s="160" t="s">
        <v>339</v>
      </c>
      <c r="C40" s="160" t="s">
        <v>336</v>
      </c>
      <c r="D40" s="159" t="s">
        <v>337</v>
      </c>
      <c r="E40" s="168"/>
      <c r="F40" s="205"/>
      <c r="G40" s="156" t="s">
        <v>301</v>
      </c>
      <c r="H40" s="157"/>
      <c r="I40" s="185"/>
      <c r="J40" s="156" t="s">
        <v>301</v>
      </c>
      <c r="K40" s="157"/>
      <c r="L40" s="185"/>
      <c r="M40" s="156" t="s">
        <v>301</v>
      </c>
      <c r="N40" s="158"/>
      <c r="O40" s="149"/>
      <c r="P40" s="149"/>
      <c r="Q40" s="149"/>
      <c r="R40" s="149"/>
      <c r="S40" s="149"/>
      <c r="T40" s="149"/>
      <c r="U40" s="149"/>
      <c r="V40" s="149"/>
      <c r="W40" s="149"/>
      <c r="X40" s="149"/>
    </row>
    <row r="41" spans="1:14" ht="16.5" thickBot="1">
      <c r="A41" s="38"/>
      <c r="B41" s="13"/>
      <c r="C41" s="14"/>
      <c r="D41" s="15"/>
      <c r="E41" s="165"/>
      <c r="F41" s="202"/>
      <c r="G41" s="127"/>
      <c r="H41" s="101"/>
      <c r="I41" s="182"/>
      <c r="J41" s="102"/>
      <c r="K41" s="101"/>
      <c r="L41" s="182"/>
      <c r="M41" s="102"/>
      <c r="N41" s="18"/>
    </row>
    <row r="42" spans="1:14" ht="15.75">
      <c r="A42" s="37"/>
      <c r="B42" s="32" t="s">
        <v>225</v>
      </c>
      <c r="C42" s="27"/>
      <c r="D42" s="28"/>
      <c r="E42" s="162">
        <f>SUM(E43:E44)</f>
        <v>998</v>
      </c>
      <c r="F42" s="197"/>
      <c r="G42" s="86"/>
      <c r="H42" s="97">
        <f>SUM(H43:H44)</f>
        <v>16.2</v>
      </c>
      <c r="I42" s="178"/>
      <c r="J42" s="97"/>
      <c r="K42" s="97">
        <f>SUM(K43:K44)</f>
        <v>8.4</v>
      </c>
      <c r="L42" s="178"/>
      <c r="M42" s="97"/>
      <c r="N42" s="29"/>
    </row>
    <row r="43" spans="1:24" s="215" customFormat="1" ht="15.75">
      <c r="A43" s="248">
        <v>28</v>
      </c>
      <c r="B43" s="240" t="s">
        <v>226</v>
      </c>
      <c r="C43" s="241" t="s">
        <v>227</v>
      </c>
      <c r="D43" s="242" t="s">
        <v>54</v>
      </c>
      <c r="E43" s="171">
        <v>423</v>
      </c>
      <c r="F43" s="247"/>
      <c r="G43" s="134"/>
      <c r="H43" s="114">
        <v>8</v>
      </c>
      <c r="I43" s="252"/>
      <c r="J43" s="116"/>
      <c r="K43" s="114">
        <v>3.6</v>
      </c>
      <c r="L43" s="188"/>
      <c r="M43" s="116"/>
      <c r="N43" s="155" t="s">
        <v>22</v>
      </c>
      <c r="O43" s="251"/>
      <c r="P43" s="251"/>
      <c r="Q43" s="223"/>
      <c r="R43" s="223"/>
      <c r="S43" s="223"/>
      <c r="T43" s="223"/>
      <c r="U43" s="223"/>
      <c r="V43" s="223"/>
      <c r="W43" s="223"/>
      <c r="X43" s="223"/>
    </row>
    <row r="44" spans="1:14" ht="15.75">
      <c r="A44" s="39">
        <v>29</v>
      </c>
      <c r="B44" s="5" t="s">
        <v>228</v>
      </c>
      <c r="C44" s="4" t="s">
        <v>229</v>
      </c>
      <c r="D44" s="12" t="s">
        <v>21</v>
      </c>
      <c r="E44" s="169">
        <v>575</v>
      </c>
      <c r="F44" s="199"/>
      <c r="G44" s="130"/>
      <c r="H44" s="107">
        <v>8.2</v>
      </c>
      <c r="I44" s="186"/>
      <c r="J44" s="108"/>
      <c r="K44" s="107">
        <v>4.8</v>
      </c>
      <c r="L44" s="186"/>
      <c r="M44" s="108"/>
      <c r="N44" s="17" t="s">
        <v>22</v>
      </c>
    </row>
    <row r="45" spans="1:14" ht="16.5" thickBot="1">
      <c r="A45" s="38"/>
      <c r="B45" s="23"/>
      <c r="C45" s="14"/>
      <c r="D45" s="15"/>
      <c r="E45" s="165"/>
      <c r="F45" s="202"/>
      <c r="G45" s="127"/>
      <c r="H45" s="101"/>
      <c r="I45" s="182"/>
      <c r="J45" s="102"/>
      <c r="K45" s="101"/>
      <c r="L45" s="182"/>
      <c r="M45" s="102"/>
      <c r="N45" s="18"/>
    </row>
    <row r="46" spans="1:14" ht="15.75">
      <c r="A46" s="37"/>
      <c r="B46" s="32" t="s">
        <v>32</v>
      </c>
      <c r="C46" s="27"/>
      <c r="D46" s="28"/>
      <c r="E46" s="162">
        <f>SUM(E47:E69)</f>
        <v>12965</v>
      </c>
      <c r="F46" s="197"/>
      <c r="G46" s="86"/>
      <c r="H46" s="97">
        <f>SUM(H47:H69)</f>
        <v>347</v>
      </c>
      <c r="I46" s="178"/>
      <c r="J46" s="97"/>
      <c r="K46" s="97">
        <f>SUM(K47:K69)</f>
        <v>160.89999999999998</v>
      </c>
      <c r="L46" s="178"/>
      <c r="M46" s="97"/>
      <c r="N46" s="29"/>
    </row>
    <row r="47" spans="2:14" ht="15.75">
      <c r="B47" s="6" t="s">
        <v>33</v>
      </c>
      <c r="D47" s="12"/>
      <c r="E47" s="306">
        <v>2140</v>
      </c>
      <c r="F47" s="199"/>
      <c r="G47" s="130"/>
      <c r="H47" s="303">
        <v>27</v>
      </c>
      <c r="I47" s="186"/>
      <c r="J47" s="108"/>
      <c r="K47" s="303">
        <v>23.5</v>
      </c>
      <c r="L47" s="186"/>
      <c r="M47" s="108"/>
      <c r="N47" s="17"/>
    </row>
    <row r="48" spans="1:14" ht="15.75">
      <c r="A48" s="39">
        <v>30</v>
      </c>
      <c r="B48" s="5" t="s">
        <v>34</v>
      </c>
      <c r="C48" s="4" t="s">
        <v>48</v>
      </c>
      <c r="D48" s="12" t="s">
        <v>21</v>
      </c>
      <c r="E48" s="307"/>
      <c r="F48" s="206"/>
      <c r="G48" s="130"/>
      <c r="H48" s="304"/>
      <c r="I48" s="187"/>
      <c r="J48" s="108"/>
      <c r="K48" s="304"/>
      <c r="L48" s="187"/>
      <c r="M48" s="108"/>
      <c r="N48" s="17" t="s">
        <v>22</v>
      </c>
    </row>
    <row r="49" spans="1:14" ht="15.75">
      <c r="A49" s="39">
        <v>31</v>
      </c>
      <c r="B49" s="5" t="s">
        <v>35</v>
      </c>
      <c r="C49" s="4" t="s">
        <v>48</v>
      </c>
      <c r="D49" s="12" t="s">
        <v>21</v>
      </c>
      <c r="E49" s="307"/>
      <c r="F49" s="206"/>
      <c r="G49" s="130"/>
      <c r="H49" s="304"/>
      <c r="I49" s="187"/>
      <c r="J49" s="108"/>
      <c r="K49" s="304"/>
      <c r="L49" s="187"/>
      <c r="M49" s="108"/>
      <c r="N49" s="17" t="s">
        <v>22</v>
      </c>
    </row>
    <row r="50" spans="1:14" ht="15.75">
      <c r="A50" s="39">
        <v>32</v>
      </c>
      <c r="B50" s="5" t="s">
        <v>36</v>
      </c>
      <c r="C50" s="4" t="s">
        <v>48</v>
      </c>
      <c r="D50" s="12" t="s">
        <v>21</v>
      </c>
      <c r="E50" s="307"/>
      <c r="F50" s="206"/>
      <c r="G50" s="130"/>
      <c r="H50" s="304"/>
      <c r="I50" s="187"/>
      <c r="J50" s="108"/>
      <c r="K50" s="304"/>
      <c r="L50" s="187"/>
      <c r="M50" s="108"/>
      <c r="N50" s="17" t="s">
        <v>22</v>
      </c>
    </row>
    <row r="51" spans="1:14" ht="15.75">
      <c r="A51" s="39">
        <v>33</v>
      </c>
      <c r="B51" s="5" t="s">
        <v>37</v>
      </c>
      <c r="C51" s="4" t="s">
        <v>48</v>
      </c>
      <c r="D51" s="12" t="s">
        <v>31</v>
      </c>
      <c r="E51" s="308"/>
      <c r="F51" s="206"/>
      <c r="G51" s="130"/>
      <c r="H51" s="305"/>
      <c r="I51" s="187"/>
      <c r="J51" s="108"/>
      <c r="K51" s="305"/>
      <c r="L51" s="187"/>
      <c r="M51" s="108"/>
      <c r="N51" s="17" t="s">
        <v>22</v>
      </c>
    </row>
    <row r="52" spans="2:14" ht="15.75">
      <c r="B52" s="6" t="s">
        <v>38</v>
      </c>
      <c r="D52" s="12"/>
      <c r="E52" s="306">
        <v>4500</v>
      </c>
      <c r="F52" s="206"/>
      <c r="G52" s="130"/>
      <c r="H52" s="303">
        <v>71</v>
      </c>
      <c r="I52" s="187"/>
      <c r="J52" s="108"/>
      <c r="K52" s="303">
        <v>57</v>
      </c>
      <c r="L52" s="187"/>
      <c r="M52" s="108"/>
      <c r="N52" s="17"/>
    </row>
    <row r="53" spans="1:14" ht="15.75">
      <c r="A53" s="39">
        <v>34</v>
      </c>
      <c r="B53" s="5" t="s">
        <v>39</v>
      </c>
      <c r="C53" s="4" t="s">
        <v>48</v>
      </c>
      <c r="D53" s="12" t="s">
        <v>21</v>
      </c>
      <c r="E53" s="307"/>
      <c r="F53" s="206"/>
      <c r="G53" s="130"/>
      <c r="H53" s="304"/>
      <c r="I53" s="187"/>
      <c r="J53" s="108"/>
      <c r="K53" s="304"/>
      <c r="L53" s="187"/>
      <c r="M53" s="108"/>
      <c r="N53" s="17" t="s">
        <v>22</v>
      </c>
    </row>
    <row r="54" spans="1:14" ht="15.75">
      <c r="A54" s="39">
        <v>35</v>
      </c>
      <c r="B54" s="5" t="s">
        <v>40</v>
      </c>
      <c r="C54" s="4" t="s">
        <v>48</v>
      </c>
      <c r="D54" s="12" t="s">
        <v>21</v>
      </c>
      <c r="E54" s="307"/>
      <c r="F54" s="206"/>
      <c r="G54" s="130"/>
      <c r="H54" s="304"/>
      <c r="I54" s="187"/>
      <c r="J54" s="108"/>
      <c r="K54" s="304"/>
      <c r="L54" s="187"/>
      <c r="M54" s="108"/>
      <c r="N54" s="17" t="s">
        <v>22</v>
      </c>
    </row>
    <row r="55" spans="1:14" ht="15.75">
      <c r="A55" s="39">
        <v>36</v>
      </c>
      <c r="B55" s="5" t="s">
        <v>41</v>
      </c>
      <c r="C55" s="4" t="s">
        <v>48</v>
      </c>
      <c r="D55" s="12" t="s">
        <v>21</v>
      </c>
      <c r="E55" s="308"/>
      <c r="F55" s="206"/>
      <c r="G55" s="130"/>
      <c r="H55" s="305"/>
      <c r="I55" s="187"/>
      <c r="J55" s="108"/>
      <c r="K55" s="305"/>
      <c r="L55" s="187"/>
      <c r="M55" s="108"/>
      <c r="N55" s="17" t="s">
        <v>22</v>
      </c>
    </row>
    <row r="56" spans="2:14" ht="15.75">
      <c r="B56" s="6" t="s">
        <v>42</v>
      </c>
      <c r="D56" s="12"/>
      <c r="E56" s="306">
        <v>1187</v>
      </c>
      <c r="F56" s="206"/>
      <c r="G56" s="130"/>
      <c r="H56" s="303">
        <v>31</v>
      </c>
      <c r="I56" s="187"/>
      <c r="J56" s="108"/>
      <c r="K56" s="303">
        <v>21.6</v>
      </c>
      <c r="L56" s="187"/>
      <c r="M56" s="108"/>
      <c r="N56" s="17"/>
    </row>
    <row r="57" spans="1:14" ht="15.75">
      <c r="A57" s="39">
        <v>37</v>
      </c>
      <c r="B57" s="5" t="s">
        <v>43</v>
      </c>
      <c r="C57" s="4" t="s">
        <v>48</v>
      </c>
      <c r="D57" s="12" t="s">
        <v>21</v>
      </c>
      <c r="E57" s="307"/>
      <c r="F57" s="206"/>
      <c r="G57" s="130"/>
      <c r="H57" s="304"/>
      <c r="I57" s="187"/>
      <c r="J57" s="108"/>
      <c r="K57" s="304"/>
      <c r="L57" s="187"/>
      <c r="M57" s="108"/>
      <c r="N57" s="17" t="s">
        <v>22</v>
      </c>
    </row>
    <row r="58" spans="1:14" ht="15.75">
      <c r="A58" s="39">
        <v>38</v>
      </c>
      <c r="B58" s="5" t="s">
        <v>44</v>
      </c>
      <c r="C58" s="4" t="s">
        <v>48</v>
      </c>
      <c r="D58" s="12" t="s">
        <v>21</v>
      </c>
      <c r="E58" s="307"/>
      <c r="F58" s="206"/>
      <c r="G58" s="130"/>
      <c r="H58" s="304"/>
      <c r="I58" s="187"/>
      <c r="J58" s="108"/>
      <c r="K58" s="304"/>
      <c r="L58" s="187"/>
      <c r="M58" s="108"/>
      <c r="N58" s="17" t="s">
        <v>22</v>
      </c>
    </row>
    <row r="59" spans="1:14" ht="15.75">
      <c r="A59" s="39">
        <v>39</v>
      </c>
      <c r="B59" s="5" t="s">
        <v>45</v>
      </c>
      <c r="C59" s="4" t="s">
        <v>48</v>
      </c>
      <c r="D59" s="12" t="s">
        <v>21</v>
      </c>
      <c r="E59" s="308"/>
      <c r="F59" s="206"/>
      <c r="G59" s="130"/>
      <c r="H59" s="305"/>
      <c r="I59" s="187"/>
      <c r="J59" s="108"/>
      <c r="K59" s="305"/>
      <c r="L59" s="187"/>
      <c r="M59" s="108"/>
      <c r="N59" s="17" t="s">
        <v>22</v>
      </c>
    </row>
    <row r="60" spans="2:14" ht="15.75">
      <c r="B60" s="6" t="s">
        <v>46</v>
      </c>
      <c r="D60" s="12"/>
      <c r="E60" s="306">
        <v>1280</v>
      </c>
      <c r="F60" s="206"/>
      <c r="G60" s="130"/>
      <c r="H60" s="303">
        <v>30</v>
      </c>
      <c r="I60" s="187"/>
      <c r="J60" s="108"/>
      <c r="K60" s="303">
        <v>12</v>
      </c>
      <c r="L60" s="187"/>
      <c r="M60" s="108"/>
      <c r="N60" s="17"/>
    </row>
    <row r="61" spans="1:14" ht="15.75">
      <c r="A61" s="39">
        <v>40</v>
      </c>
      <c r="B61" s="5" t="s">
        <v>47</v>
      </c>
      <c r="C61" s="4" t="s">
        <v>48</v>
      </c>
      <c r="D61" s="12" t="s">
        <v>21</v>
      </c>
      <c r="E61" s="308"/>
      <c r="F61" s="206"/>
      <c r="G61" s="130"/>
      <c r="H61" s="305"/>
      <c r="I61" s="187"/>
      <c r="J61" s="108"/>
      <c r="K61" s="305"/>
      <c r="L61" s="187"/>
      <c r="M61" s="108"/>
      <c r="N61" s="17" t="s">
        <v>22</v>
      </c>
    </row>
    <row r="62" spans="2:14" ht="15.75">
      <c r="B62" s="6" t="s">
        <v>51</v>
      </c>
      <c r="D62" s="12"/>
      <c r="E62" s="336">
        <v>819</v>
      </c>
      <c r="F62" s="206"/>
      <c r="G62" s="131"/>
      <c r="H62" s="339">
        <v>67</v>
      </c>
      <c r="I62" s="187"/>
      <c r="J62" s="109"/>
      <c r="K62" s="339">
        <v>12.8</v>
      </c>
      <c r="L62" s="187"/>
      <c r="M62" s="109"/>
      <c r="N62" s="17"/>
    </row>
    <row r="63" spans="1:14" ht="15.75">
      <c r="A63" s="39">
        <v>41</v>
      </c>
      <c r="B63" s="5" t="s">
        <v>49</v>
      </c>
      <c r="C63" s="4" t="s">
        <v>48</v>
      </c>
      <c r="D63" s="12" t="s">
        <v>54</v>
      </c>
      <c r="E63" s="337"/>
      <c r="F63" s="206"/>
      <c r="G63" s="131"/>
      <c r="H63" s="340">
        <v>63</v>
      </c>
      <c r="I63" s="187"/>
      <c r="J63" s="109"/>
      <c r="K63" s="340">
        <v>10</v>
      </c>
      <c r="L63" s="187"/>
      <c r="M63" s="109"/>
      <c r="N63" s="17" t="s">
        <v>22</v>
      </c>
    </row>
    <row r="64" spans="1:14" ht="15.75">
      <c r="A64" s="39">
        <v>42</v>
      </c>
      <c r="B64" s="5" t="s">
        <v>50</v>
      </c>
      <c r="C64" s="4" t="s">
        <v>48</v>
      </c>
      <c r="D64" s="12" t="s">
        <v>54</v>
      </c>
      <c r="E64" s="338"/>
      <c r="F64" s="206"/>
      <c r="G64" s="131"/>
      <c r="H64" s="341"/>
      <c r="I64" s="187"/>
      <c r="J64" s="109"/>
      <c r="K64" s="341"/>
      <c r="L64" s="187"/>
      <c r="M64" s="109"/>
      <c r="N64" s="17" t="s">
        <v>22</v>
      </c>
    </row>
    <row r="65" spans="1:14" ht="15.75">
      <c r="A65" s="40">
        <v>43</v>
      </c>
      <c r="B65" s="154" t="s">
        <v>333</v>
      </c>
      <c r="C65" s="153" t="s">
        <v>48</v>
      </c>
      <c r="D65" s="152" t="s">
        <v>54</v>
      </c>
      <c r="E65" s="170"/>
      <c r="F65" s="206"/>
      <c r="G65" s="132">
        <v>65</v>
      </c>
      <c r="H65" s="110"/>
      <c r="I65" s="187"/>
      <c r="J65" s="111">
        <v>4</v>
      </c>
      <c r="K65" s="110"/>
      <c r="L65" s="187"/>
      <c r="M65" s="109"/>
      <c r="N65" s="151" t="s">
        <v>22</v>
      </c>
    </row>
    <row r="66" spans="1:14" ht="15.75">
      <c r="A66" s="40">
        <v>44</v>
      </c>
      <c r="B66" s="154" t="s">
        <v>52</v>
      </c>
      <c r="C66" s="153" t="s">
        <v>48</v>
      </c>
      <c r="D66" s="152" t="s">
        <v>54</v>
      </c>
      <c r="E66" s="170"/>
      <c r="F66" s="206"/>
      <c r="G66" s="133">
        <v>100</v>
      </c>
      <c r="H66" s="112"/>
      <c r="I66" s="187"/>
      <c r="J66" s="113">
        <v>8</v>
      </c>
      <c r="K66" s="112"/>
      <c r="L66" s="187"/>
      <c r="M66" s="111">
        <v>1.6</v>
      </c>
      <c r="N66" s="151" t="s">
        <v>22</v>
      </c>
    </row>
    <row r="67" spans="1:14" ht="15.75">
      <c r="A67" s="40">
        <v>45</v>
      </c>
      <c r="B67" s="154" t="s">
        <v>53</v>
      </c>
      <c r="C67" s="153" t="s">
        <v>48</v>
      </c>
      <c r="D67" s="152" t="s">
        <v>54</v>
      </c>
      <c r="E67" s="169"/>
      <c r="F67" s="206"/>
      <c r="G67" s="130">
        <v>200</v>
      </c>
      <c r="H67" s="107"/>
      <c r="I67" s="187"/>
      <c r="J67" s="108">
        <v>9.6</v>
      </c>
      <c r="K67" s="107"/>
      <c r="L67" s="187"/>
      <c r="M67" s="108">
        <v>2.9</v>
      </c>
      <c r="N67" s="151" t="s">
        <v>22</v>
      </c>
    </row>
    <row r="68" spans="1:14" ht="15.75">
      <c r="A68" s="41">
        <v>46</v>
      </c>
      <c r="B68" s="5" t="s">
        <v>142</v>
      </c>
      <c r="C68" s="4" t="s">
        <v>143</v>
      </c>
      <c r="D68" s="12" t="s">
        <v>54</v>
      </c>
      <c r="E68" s="169">
        <v>274</v>
      </c>
      <c r="F68" s="199"/>
      <c r="G68" s="130">
        <v>160</v>
      </c>
      <c r="H68" s="107">
        <v>14</v>
      </c>
      <c r="I68" s="186"/>
      <c r="J68" s="108">
        <v>10</v>
      </c>
      <c r="K68" s="107">
        <v>2</v>
      </c>
      <c r="L68" s="186"/>
      <c r="M68" s="108">
        <v>4</v>
      </c>
      <c r="N68" s="17" t="s">
        <v>22</v>
      </c>
    </row>
    <row r="69" spans="1:14" ht="15.75">
      <c r="A69" s="148">
        <v>47</v>
      </c>
      <c r="B69" s="240" t="s">
        <v>312</v>
      </c>
      <c r="C69" s="241" t="s">
        <v>144</v>
      </c>
      <c r="D69" s="242" t="s">
        <v>21</v>
      </c>
      <c r="E69" s="171">
        <v>2765</v>
      </c>
      <c r="F69" s="207"/>
      <c r="G69" s="134"/>
      <c r="H69" s="114">
        <v>44</v>
      </c>
      <c r="I69" s="188"/>
      <c r="J69" s="116"/>
      <c r="K69" s="114">
        <v>22</v>
      </c>
      <c r="L69" s="188"/>
      <c r="M69" s="117"/>
      <c r="N69" s="155" t="s">
        <v>22</v>
      </c>
    </row>
    <row r="70" spans="1:14" ht="16.5" thickBot="1">
      <c r="A70" s="38"/>
      <c r="B70" s="13"/>
      <c r="C70" s="14"/>
      <c r="D70" s="15"/>
      <c r="E70" s="165"/>
      <c r="F70" s="202"/>
      <c r="G70" s="127"/>
      <c r="H70" s="101"/>
      <c r="I70" s="182"/>
      <c r="J70" s="102"/>
      <c r="K70" s="101"/>
      <c r="L70" s="182"/>
      <c r="M70" s="102"/>
      <c r="N70" s="18"/>
    </row>
    <row r="71" spans="1:14" ht="15.75">
      <c r="A71" s="37"/>
      <c r="B71" s="32" t="s">
        <v>15</v>
      </c>
      <c r="C71" s="27"/>
      <c r="D71" s="28"/>
      <c r="E71" s="162">
        <f>SUM(E72:E130)</f>
        <v>22244.51504424779</v>
      </c>
      <c r="F71" s="197"/>
      <c r="G71" s="86"/>
      <c r="H71" s="97">
        <f>SUM(H72:H130)</f>
        <v>563.4734513274336</v>
      </c>
      <c r="I71" s="178"/>
      <c r="J71" s="97"/>
      <c r="K71" s="97">
        <f>SUM(K72:K130)</f>
        <v>323.0978484955753</v>
      </c>
      <c r="L71" s="178"/>
      <c r="M71" s="97"/>
      <c r="N71" s="29"/>
    </row>
    <row r="72" spans="1:24" s="150" customFormat="1" ht="15.75">
      <c r="A72" s="143">
        <v>48</v>
      </c>
      <c r="B72" s="240" t="s">
        <v>287</v>
      </c>
      <c r="C72" s="90" t="s">
        <v>313</v>
      </c>
      <c r="D72" s="242" t="s">
        <v>54</v>
      </c>
      <c r="E72" s="164">
        <v>225</v>
      </c>
      <c r="F72" s="201"/>
      <c r="G72" s="126"/>
      <c r="H72" s="99">
        <v>7.2</v>
      </c>
      <c r="I72" s="181"/>
      <c r="J72" s="100"/>
      <c r="K72" s="99">
        <v>2.14</v>
      </c>
      <c r="L72" s="188"/>
      <c r="M72" s="116"/>
      <c r="N72" s="155" t="s">
        <v>22</v>
      </c>
      <c r="O72" s="149"/>
      <c r="P72" s="149"/>
      <c r="Q72" s="149"/>
      <c r="R72" s="149"/>
      <c r="S72" s="149"/>
      <c r="T72" s="149"/>
      <c r="U72" s="149"/>
      <c r="V72" s="149"/>
      <c r="W72" s="149"/>
      <c r="X72" s="149"/>
    </row>
    <row r="73" spans="1:24" s="150" customFormat="1" ht="15.75">
      <c r="A73" s="148">
        <v>49</v>
      </c>
      <c r="B73" s="240" t="s">
        <v>288</v>
      </c>
      <c r="C73" s="90" t="s">
        <v>313</v>
      </c>
      <c r="D73" s="242" t="s">
        <v>54</v>
      </c>
      <c r="E73" s="164">
        <v>1477</v>
      </c>
      <c r="F73" s="201"/>
      <c r="G73" s="126"/>
      <c r="H73" s="99">
        <v>40.8</v>
      </c>
      <c r="I73" s="181"/>
      <c r="J73" s="100"/>
      <c r="K73" s="99">
        <v>28.8</v>
      </c>
      <c r="L73" s="188"/>
      <c r="M73" s="116"/>
      <c r="N73" s="155" t="s">
        <v>22</v>
      </c>
      <c r="O73" s="149"/>
      <c r="P73" s="149"/>
      <c r="Q73" s="149"/>
      <c r="R73" s="149"/>
      <c r="S73" s="149"/>
      <c r="T73" s="149"/>
      <c r="U73" s="149"/>
      <c r="V73" s="149"/>
      <c r="W73" s="149"/>
      <c r="X73" s="149"/>
    </row>
    <row r="74" spans="1:24" s="150" customFormat="1" ht="15.75">
      <c r="A74" s="143">
        <v>50</v>
      </c>
      <c r="B74" s="240" t="s">
        <v>289</v>
      </c>
      <c r="C74" s="90" t="s">
        <v>313</v>
      </c>
      <c r="D74" s="242" t="s">
        <v>54</v>
      </c>
      <c r="E74" s="164">
        <v>429</v>
      </c>
      <c r="F74" s="201"/>
      <c r="G74" s="126"/>
      <c r="H74" s="99">
        <v>28.8</v>
      </c>
      <c r="I74" s="181"/>
      <c r="J74" s="100"/>
      <c r="K74" s="99">
        <v>14.21</v>
      </c>
      <c r="L74" s="188"/>
      <c r="M74" s="116"/>
      <c r="N74" s="155" t="s">
        <v>22</v>
      </c>
      <c r="O74" s="149"/>
      <c r="P74" s="149"/>
      <c r="Q74" s="149"/>
      <c r="R74" s="149"/>
      <c r="S74" s="149"/>
      <c r="T74" s="149"/>
      <c r="U74" s="149"/>
      <c r="V74" s="149"/>
      <c r="W74" s="149"/>
      <c r="X74" s="149"/>
    </row>
    <row r="75" spans="1:24" s="150" customFormat="1" ht="15.75">
      <c r="A75" s="143">
        <v>51</v>
      </c>
      <c r="B75" s="240" t="s">
        <v>290</v>
      </c>
      <c r="C75" s="90" t="s">
        <v>313</v>
      </c>
      <c r="D75" s="242" t="s">
        <v>21</v>
      </c>
      <c r="E75" s="164">
        <v>80</v>
      </c>
      <c r="F75" s="201"/>
      <c r="G75" s="126"/>
      <c r="H75" s="99">
        <v>2.4</v>
      </c>
      <c r="I75" s="181"/>
      <c r="J75" s="100"/>
      <c r="K75" s="99">
        <v>1.44</v>
      </c>
      <c r="L75" s="188"/>
      <c r="M75" s="116"/>
      <c r="N75" s="155" t="s">
        <v>22</v>
      </c>
      <c r="O75" s="149"/>
      <c r="P75" s="149"/>
      <c r="Q75" s="149"/>
      <c r="R75" s="149"/>
      <c r="S75" s="149"/>
      <c r="T75" s="149"/>
      <c r="U75" s="149"/>
      <c r="V75" s="149"/>
      <c r="W75" s="149"/>
      <c r="X75" s="149"/>
    </row>
    <row r="76" spans="1:24" s="150" customFormat="1" ht="15.75">
      <c r="A76" s="143">
        <v>52</v>
      </c>
      <c r="B76" s="240" t="s">
        <v>291</v>
      </c>
      <c r="C76" s="90" t="s">
        <v>313</v>
      </c>
      <c r="D76" s="242" t="s">
        <v>21</v>
      </c>
      <c r="E76" s="164">
        <v>135</v>
      </c>
      <c r="F76" s="201"/>
      <c r="G76" s="126"/>
      <c r="H76" s="99">
        <v>3.24</v>
      </c>
      <c r="I76" s="181"/>
      <c r="J76" s="100"/>
      <c r="K76" s="99">
        <v>2.16</v>
      </c>
      <c r="L76" s="188"/>
      <c r="M76" s="116"/>
      <c r="N76" s="155" t="s">
        <v>22</v>
      </c>
      <c r="O76" s="149"/>
      <c r="P76" s="149"/>
      <c r="Q76" s="149"/>
      <c r="R76" s="149"/>
      <c r="S76" s="149"/>
      <c r="T76" s="149"/>
      <c r="U76" s="149"/>
      <c r="V76" s="149"/>
      <c r="W76" s="149"/>
      <c r="X76" s="149"/>
    </row>
    <row r="77" spans="1:24" s="150" customFormat="1" ht="15.75">
      <c r="A77" s="143">
        <v>53</v>
      </c>
      <c r="B77" s="240" t="s">
        <v>292</v>
      </c>
      <c r="C77" s="90" t="s">
        <v>313</v>
      </c>
      <c r="D77" s="242" t="s">
        <v>62</v>
      </c>
      <c r="E77" s="164">
        <v>840</v>
      </c>
      <c r="F77" s="201"/>
      <c r="G77" s="126"/>
      <c r="H77" s="99">
        <v>28.54</v>
      </c>
      <c r="I77" s="181"/>
      <c r="J77" s="100"/>
      <c r="K77" s="99">
        <v>16.78</v>
      </c>
      <c r="L77" s="188"/>
      <c r="M77" s="116"/>
      <c r="N77" s="155" t="s">
        <v>22</v>
      </c>
      <c r="O77" s="149"/>
      <c r="P77" s="149"/>
      <c r="Q77" s="149"/>
      <c r="R77" s="149"/>
      <c r="S77" s="149"/>
      <c r="T77" s="149"/>
      <c r="U77" s="149"/>
      <c r="V77" s="149"/>
      <c r="W77" s="149"/>
      <c r="X77" s="149"/>
    </row>
    <row r="78" spans="1:24" s="150" customFormat="1" ht="15.75">
      <c r="A78" s="143">
        <v>54</v>
      </c>
      <c r="B78" s="240" t="s">
        <v>250</v>
      </c>
      <c r="C78" s="90" t="s">
        <v>313</v>
      </c>
      <c r="D78" s="242" t="s">
        <v>62</v>
      </c>
      <c r="E78" s="164">
        <v>992</v>
      </c>
      <c r="F78" s="201"/>
      <c r="G78" s="126"/>
      <c r="H78" s="99">
        <v>12.48</v>
      </c>
      <c r="I78" s="181"/>
      <c r="J78" s="100"/>
      <c r="K78" s="99">
        <v>6</v>
      </c>
      <c r="L78" s="181"/>
      <c r="M78" s="100"/>
      <c r="N78" s="155" t="s">
        <v>22</v>
      </c>
      <c r="O78" s="149"/>
      <c r="P78" s="149"/>
      <c r="Q78" s="149"/>
      <c r="R78" s="149"/>
      <c r="S78" s="149"/>
      <c r="T78" s="149"/>
      <c r="U78" s="149"/>
      <c r="V78" s="149"/>
      <c r="W78" s="149"/>
      <c r="X78" s="149"/>
    </row>
    <row r="79" spans="1:24" s="150" customFormat="1" ht="15.75">
      <c r="A79" s="143">
        <v>55</v>
      </c>
      <c r="B79" s="240" t="s">
        <v>293</v>
      </c>
      <c r="C79" s="90" t="s">
        <v>313</v>
      </c>
      <c r="D79" s="242" t="s">
        <v>54</v>
      </c>
      <c r="E79" s="164">
        <v>1028</v>
      </c>
      <c r="F79" s="201"/>
      <c r="G79" s="126"/>
      <c r="H79" s="99">
        <v>23.83</v>
      </c>
      <c r="I79" s="181"/>
      <c r="J79" s="100"/>
      <c r="K79" s="99">
        <v>15.36</v>
      </c>
      <c r="L79" s="181"/>
      <c r="M79" s="100"/>
      <c r="N79" s="155" t="s">
        <v>22</v>
      </c>
      <c r="O79" s="149"/>
      <c r="P79" s="149"/>
      <c r="Q79" s="149"/>
      <c r="R79" s="149"/>
      <c r="S79" s="149"/>
      <c r="T79" s="149"/>
      <c r="U79" s="149"/>
      <c r="V79" s="149"/>
      <c r="W79" s="149"/>
      <c r="X79" s="149"/>
    </row>
    <row r="80" spans="1:24" s="150" customFormat="1" ht="15.75">
      <c r="A80" s="95">
        <v>56</v>
      </c>
      <c r="B80" s="240" t="s">
        <v>260</v>
      </c>
      <c r="C80" s="90" t="s">
        <v>313</v>
      </c>
      <c r="D80" s="242" t="s">
        <v>54</v>
      </c>
      <c r="E80" s="164">
        <v>1273</v>
      </c>
      <c r="F80" s="201"/>
      <c r="G80" s="126"/>
      <c r="H80" s="99">
        <v>34.8</v>
      </c>
      <c r="I80" s="181"/>
      <c r="J80" s="100"/>
      <c r="K80" s="99">
        <v>33.19</v>
      </c>
      <c r="L80" s="188"/>
      <c r="M80" s="116"/>
      <c r="N80" s="155" t="s">
        <v>22</v>
      </c>
      <c r="O80" s="149"/>
      <c r="P80" s="149"/>
      <c r="Q80" s="149"/>
      <c r="R80" s="149"/>
      <c r="S80" s="149"/>
      <c r="T80" s="149"/>
      <c r="U80" s="149"/>
      <c r="V80" s="149"/>
      <c r="W80" s="149"/>
      <c r="X80" s="149"/>
    </row>
    <row r="81" spans="2:14" ht="15.75">
      <c r="B81" s="253" t="s">
        <v>260</v>
      </c>
      <c r="C81" s="90" t="s">
        <v>331</v>
      </c>
      <c r="D81" s="254" t="s">
        <v>54</v>
      </c>
      <c r="E81" s="255">
        <v>210</v>
      </c>
      <c r="F81" s="211"/>
      <c r="G81" s="245">
        <v>350</v>
      </c>
      <c r="H81" s="122">
        <v>6</v>
      </c>
      <c r="I81" s="256"/>
      <c r="J81" s="123"/>
      <c r="K81" s="122">
        <v>5.6</v>
      </c>
      <c r="L81" s="257"/>
      <c r="M81" s="254"/>
      <c r="N81" s="258" t="s">
        <v>22</v>
      </c>
    </row>
    <row r="82" spans="2:14" ht="15.75">
      <c r="B82" s="246" t="s">
        <v>260</v>
      </c>
      <c r="C82" s="80" t="s">
        <v>298</v>
      </c>
      <c r="D82" s="245" t="s">
        <v>54</v>
      </c>
      <c r="E82" s="259">
        <v>108.4</v>
      </c>
      <c r="F82" s="260"/>
      <c r="G82" s="57">
        <v>60</v>
      </c>
      <c r="H82" s="114"/>
      <c r="I82" s="188"/>
      <c r="J82" s="116"/>
      <c r="K82" s="114"/>
      <c r="L82" s="188"/>
      <c r="M82" s="116"/>
      <c r="N82" s="155" t="s">
        <v>22</v>
      </c>
    </row>
    <row r="83" spans="1:24" s="46" customFormat="1" ht="15.75">
      <c r="A83" s="50"/>
      <c r="B83" s="49" t="s">
        <v>260</v>
      </c>
      <c r="C83" s="51" t="s">
        <v>311</v>
      </c>
      <c r="D83" s="48" t="s">
        <v>54</v>
      </c>
      <c r="E83" s="163"/>
      <c r="F83" s="200"/>
      <c r="G83" s="125">
        <v>68</v>
      </c>
      <c r="H83" s="93"/>
      <c r="I83" s="179"/>
      <c r="J83" s="96"/>
      <c r="K83" s="93"/>
      <c r="L83" s="179"/>
      <c r="M83" s="96"/>
      <c r="N83" s="47"/>
      <c r="O83" s="45"/>
      <c r="P83" s="45"/>
      <c r="Q83" s="45"/>
      <c r="R83" s="45"/>
      <c r="S83" s="45"/>
      <c r="T83" s="45"/>
      <c r="U83" s="45"/>
      <c r="V83" s="45"/>
      <c r="W83" s="45"/>
      <c r="X83" s="45"/>
    </row>
    <row r="84" spans="1:24" s="150" customFormat="1" ht="15.75">
      <c r="A84" s="143">
        <v>57</v>
      </c>
      <c r="B84" s="240" t="s">
        <v>294</v>
      </c>
      <c r="C84" s="90" t="s">
        <v>323</v>
      </c>
      <c r="D84" s="242" t="s">
        <v>21</v>
      </c>
      <c r="E84" s="164">
        <v>15</v>
      </c>
      <c r="F84" s="201"/>
      <c r="G84" s="126"/>
      <c r="H84" s="99">
        <v>0.54</v>
      </c>
      <c r="I84" s="181"/>
      <c r="J84" s="100"/>
      <c r="K84" s="99">
        <v>0.24</v>
      </c>
      <c r="L84" s="181"/>
      <c r="M84" s="100"/>
      <c r="N84" s="155" t="s">
        <v>22</v>
      </c>
      <c r="O84" s="149"/>
      <c r="P84" s="149"/>
      <c r="Q84" s="149"/>
      <c r="R84" s="149"/>
      <c r="S84" s="149"/>
      <c r="T84" s="149"/>
      <c r="U84" s="149"/>
      <c r="V84" s="149"/>
      <c r="W84" s="149"/>
      <c r="X84" s="149"/>
    </row>
    <row r="85" spans="2:14" ht="15.75">
      <c r="B85" s="5" t="s">
        <v>294</v>
      </c>
      <c r="C85" s="7" t="s">
        <v>310</v>
      </c>
      <c r="D85" s="12" t="s">
        <v>21</v>
      </c>
      <c r="E85" s="164">
        <v>15</v>
      </c>
      <c r="F85" s="201"/>
      <c r="G85" s="126"/>
      <c r="H85" s="99">
        <v>0.54</v>
      </c>
      <c r="I85" s="189"/>
      <c r="J85" s="100"/>
      <c r="K85" s="99">
        <v>0.24</v>
      </c>
      <c r="L85" s="189"/>
      <c r="M85" s="100"/>
      <c r="N85" s="17" t="s">
        <v>22</v>
      </c>
    </row>
    <row r="86" spans="1:14" ht="15.75">
      <c r="A86" s="148">
        <v>58</v>
      </c>
      <c r="B86" s="240" t="s">
        <v>374</v>
      </c>
      <c r="C86" s="90" t="s">
        <v>20</v>
      </c>
      <c r="D86" s="242" t="s">
        <v>54</v>
      </c>
      <c r="E86" s="255">
        <v>90</v>
      </c>
      <c r="F86" s="201"/>
      <c r="G86" s="245"/>
      <c r="H86" s="261">
        <v>9.6</v>
      </c>
      <c r="I86" s="189"/>
      <c r="J86" s="245"/>
      <c r="K86" s="261">
        <v>4.8</v>
      </c>
      <c r="L86" s="189"/>
      <c r="M86" s="245"/>
      <c r="N86" s="155" t="s">
        <v>22</v>
      </c>
    </row>
    <row r="87" spans="1:24" s="150" customFormat="1" ht="15.75">
      <c r="A87" s="148"/>
      <c r="B87" s="240" t="s">
        <v>373</v>
      </c>
      <c r="C87" s="90" t="s">
        <v>20</v>
      </c>
      <c r="D87" s="242" t="s">
        <v>54</v>
      </c>
      <c r="E87" s="255">
        <v>314</v>
      </c>
      <c r="F87" s="201"/>
      <c r="G87" s="245"/>
      <c r="H87" s="261">
        <v>9.6</v>
      </c>
      <c r="I87" s="189"/>
      <c r="J87" s="245"/>
      <c r="K87" s="261">
        <v>4.8</v>
      </c>
      <c r="L87" s="189"/>
      <c r="M87" s="245"/>
      <c r="N87" s="155" t="s">
        <v>22</v>
      </c>
      <c r="O87" s="230"/>
      <c r="P87" s="230"/>
      <c r="Q87" s="230"/>
      <c r="R87" s="230"/>
      <c r="S87" s="230"/>
      <c r="T87" s="230"/>
      <c r="U87" s="230"/>
      <c r="V87" s="230"/>
      <c r="W87" s="230"/>
      <c r="X87" s="230"/>
    </row>
    <row r="88" spans="1:14" ht="15.75">
      <c r="A88" s="39">
        <v>59</v>
      </c>
      <c r="B88" s="240" t="s">
        <v>16</v>
      </c>
      <c r="C88" s="90" t="s">
        <v>20</v>
      </c>
      <c r="D88" s="242" t="s">
        <v>54</v>
      </c>
      <c r="E88" s="243">
        <v>523</v>
      </c>
      <c r="F88" s="201"/>
      <c r="G88" s="245"/>
      <c r="H88" s="262">
        <v>20.88</v>
      </c>
      <c r="I88" s="189"/>
      <c r="J88" s="245"/>
      <c r="K88" s="261">
        <v>6.24</v>
      </c>
      <c r="L88" s="189"/>
      <c r="M88" s="245"/>
      <c r="N88" s="155" t="s">
        <v>22</v>
      </c>
    </row>
    <row r="89" spans="1:24" s="150" customFormat="1" ht="15.75">
      <c r="A89" s="231">
        <v>60</v>
      </c>
      <c r="B89" s="240" t="s">
        <v>365</v>
      </c>
      <c r="C89" s="90" t="s">
        <v>366</v>
      </c>
      <c r="D89" s="242" t="s">
        <v>54</v>
      </c>
      <c r="E89" s="243">
        <v>85</v>
      </c>
      <c r="F89" s="201"/>
      <c r="G89" s="245"/>
      <c r="H89" s="262">
        <v>4.8</v>
      </c>
      <c r="I89" s="189"/>
      <c r="J89" s="245"/>
      <c r="K89" s="261">
        <v>22</v>
      </c>
      <c r="L89" s="189"/>
      <c r="M89" s="245"/>
      <c r="N89" s="155" t="s">
        <v>22</v>
      </c>
      <c r="O89" s="230"/>
      <c r="P89" s="230"/>
      <c r="Q89" s="230"/>
      <c r="R89" s="230"/>
      <c r="S89" s="230"/>
      <c r="T89" s="230"/>
      <c r="U89" s="230"/>
      <c r="V89" s="230"/>
      <c r="W89" s="230"/>
      <c r="X89" s="230"/>
    </row>
    <row r="90" spans="1:24" s="150" customFormat="1" ht="15.75">
      <c r="A90" s="231">
        <v>61</v>
      </c>
      <c r="B90" s="240" t="s">
        <v>367</v>
      </c>
      <c r="C90" s="90" t="s">
        <v>368</v>
      </c>
      <c r="D90" s="242" t="s">
        <v>54</v>
      </c>
      <c r="E90" s="243">
        <v>180</v>
      </c>
      <c r="F90" s="201"/>
      <c r="G90" s="245"/>
      <c r="H90" s="262">
        <v>9.6</v>
      </c>
      <c r="I90" s="189"/>
      <c r="J90" s="245"/>
      <c r="K90" s="261">
        <v>4.8</v>
      </c>
      <c r="L90" s="189"/>
      <c r="M90" s="245"/>
      <c r="N90" s="155" t="s">
        <v>22</v>
      </c>
      <c r="O90" s="230"/>
      <c r="P90" s="230"/>
      <c r="Q90" s="230"/>
      <c r="R90" s="230"/>
      <c r="S90" s="230"/>
      <c r="T90" s="230"/>
      <c r="U90" s="230"/>
      <c r="V90" s="230"/>
      <c r="W90" s="230"/>
      <c r="X90" s="230"/>
    </row>
    <row r="91" spans="1:14" ht="15.75">
      <c r="A91" s="39">
        <v>62</v>
      </c>
      <c r="B91" s="240" t="s">
        <v>17</v>
      </c>
      <c r="C91" s="90" t="s">
        <v>20</v>
      </c>
      <c r="D91" s="242" t="s">
        <v>21</v>
      </c>
      <c r="E91" s="243">
        <v>215</v>
      </c>
      <c r="F91" s="201"/>
      <c r="G91" s="245"/>
      <c r="H91" s="261">
        <v>10.8</v>
      </c>
      <c r="I91" s="189"/>
      <c r="J91" s="245"/>
      <c r="K91" s="261">
        <v>4.8</v>
      </c>
      <c r="L91" s="189"/>
      <c r="M91" s="245"/>
      <c r="N91" s="155" t="s">
        <v>22</v>
      </c>
    </row>
    <row r="92" spans="1:14" ht="15.75">
      <c r="A92" s="39">
        <v>63</v>
      </c>
      <c r="B92" s="240" t="s">
        <v>18</v>
      </c>
      <c r="C92" s="90" t="s">
        <v>20</v>
      </c>
      <c r="D92" s="242" t="s">
        <v>54</v>
      </c>
      <c r="E92" s="243">
        <v>185</v>
      </c>
      <c r="F92" s="201"/>
      <c r="G92" s="245"/>
      <c r="H92" s="261">
        <v>6.72</v>
      </c>
      <c r="I92" s="189"/>
      <c r="J92" s="245"/>
      <c r="K92" s="261">
        <v>2.4</v>
      </c>
      <c r="L92" s="189"/>
      <c r="M92" s="245"/>
      <c r="N92" s="155" t="s">
        <v>22</v>
      </c>
    </row>
    <row r="93" spans="1:14" ht="15.75">
      <c r="A93" s="231">
        <v>64</v>
      </c>
      <c r="B93" s="240" t="s">
        <v>19</v>
      </c>
      <c r="C93" s="90" t="s">
        <v>20</v>
      </c>
      <c r="D93" s="242" t="s">
        <v>54</v>
      </c>
      <c r="E93" s="243">
        <v>539</v>
      </c>
      <c r="F93" s="201"/>
      <c r="G93" s="245"/>
      <c r="H93" s="261">
        <v>13.2</v>
      </c>
      <c r="I93" s="189"/>
      <c r="J93" s="245"/>
      <c r="K93" s="261">
        <v>4.44</v>
      </c>
      <c r="L93" s="189"/>
      <c r="M93" s="245"/>
      <c r="N93" s="155" t="s">
        <v>22</v>
      </c>
    </row>
    <row r="94" spans="1:14" ht="15.75">
      <c r="A94" s="248">
        <v>65</v>
      </c>
      <c r="B94" s="240" t="s">
        <v>247</v>
      </c>
      <c r="C94" s="90" t="s">
        <v>248</v>
      </c>
      <c r="D94" s="242" t="s">
        <v>62</v>
      </c>
      <c r="E94" s="170">
        <v>840</v>
      </c>
      <c r="F94" s="206"/>
      <c r="G94" s="131"/>
      <c r="H94" s="110">
        <v>9.48</v>
      </c>
      <c r="I94" s="187"/>
      <c r="J94" s="109"/>
      <c r="K94" s="110">
        <v>7</v>
      </c>
      <c r="L94" s="187"/>
      <c r="M94" s="109"/>
      <c r="N94" s="155" t="s">
        <v>22</v>
      </c>
    </row>
    <row r="95" spans="1:14" ht="15.75">
      <c r="A95" s="248">
        <v>66</v>
      </c>
      <c r="B95" s="240" t="s">
        <v>249</v>
      </c>
      <c r="C95" s="90" t="s">
        <v>248</v>
      </c>
      <c r="D95" s="242" t="s">
        <v>54</v>
      </c>
      <c r="E95" s="170">
        <v>112</v>
      </c>
      <c r="F95" s="206"/>
      <c r="G95" s="131"/>
      <c r="H95" s="110">
        <v>7.2</v>
      </c>
      <c r="I95" s="187"/>
      <c r="J95" s="109"/>
      <c r="K95" s="110">
        <v>2.16</v>
      </c>
      <c r="L95" s="187"/>
      <c r="M95" s="109"/>
      <c r="N95" s="155" t="s">
        <v>22</v>
      </c>
    </row>
    <row r="96" spans="1:14" ht="15.75">
      <c r="A96" s="248">
        <v>67</v>
      </c>
      <c r="B96" s="240" t="s">
        <v>251</v>
      </c>
      <c r="C96" s="90" t="s">
        <v>248</v>
      </c>
      <c r="D96" s="242" t="s">
        <v>54</v>
      </c>
      <c r="E96" s="170">
        <v>402</v>
      </c>
      <c r="F96" s="206"/>
      <c r="G96" s="132"/>
      <c r="H96" s="110">
        <v>19.8</v>
      </c>
      <c r="I96" s="187"/>
      <c r="J96" s="111"/>
      <c r="K96" s="110">
        <v>7.56</v>
      </c>
      <c r="L96" s="187"/>
      <c r="M96" s="111"/>
      <c r="N96" s="155" t="s">
        <v>22</v>
      </c>
    </row>
    <row r="97" spans="1:14" ht="15.75">
      <c r="A97" s="248">
        <v>68</v>
      </c>
      <c r="B97" s="240" t="s">
        <v>252</v>
      </c>
      <c r="C97" s="90" t="s">
        <v>248</v>
      </c>
      <c r="D97" s="242" t="s">
        <v>62</v>
      </c>
      <c r="E97" s="170">
        <v>13</v>
      </c>
      <c r="F97" s="206"/>
      <c r="G97" s="131"/>
      <c r="H97" s="110">
        <v>1</v>
      </c>
      <c r="I97" s="187"/>
      <c r="J97" s="109"/>
      <c r="K97" s="110">
        <v>0.48</v>
      </c>
      <c r="L97" s="187"/>
      <c r="M97" s="109"/>
      <c r="N97" s="155" t="s">
        <v>22</v>
      </c>
    </row>
    <row r="98" spans="1:14" ht="15.75">
      <c r="A98" s="40" t="s">
        <v>345</v>
      </c>
      <c r="B98" s="236" t="s">
        <v>253</v>
      </c>
      <c r="C98" s="237" t="s">
        <v>248</v>
      </c>
      <c r="D98" s="238" t="s">
        <v>62</v>
      </c>
      <c r="E98" s="224"/>
      <c r="F98" s="228"/>
      <c r="G98" s="225"/>
      <c r="H98" s="226"/>
      <c r="I98" s="266"/>
      <c r="J98" s="227"/>
      <c r="K98" s="226"/>
      <c r="L98" s="266"/>
      <c r="M98" s="227"/>
      <c r="N98" s="233"/>
    </row>
    <row r="99" spans="1:14" ht="15.75">
      <c r="A99" s="39">
        <v>69</v>
      </c>
      <c r="B99" s="240" t="s">
        <v>232</v>
      </c>
      <c r="C99" s="90" t="s">
        <v>234</v>
      </c>
      <c r="D99" s="242" t="s">
        <v>21</v>
      </c>
      <c r="E99" s="259">
        <v>175</v>
      </c>
      <c r="F99" s="260"/>
      <c r="G99" s="57"/>
      <c r="H99" s="263">
        <v>1.92</v>
      </c>
      <c r="I99" s="249"/>
      <c r="J99" s="57"/>
      <c r="K99" s="263">
        <v>1.2</v>
      </c>
      <c r="L99" s="249"/>
      <c r="M99" s="57"/>
      <c r="N99" s="155" t="s">
        <v>22</v>
      </c>
    </row>
    <row r="100" spans="1:14" ht="15.75">
      <c r="A100" s="39">
        <v>70</v>
      </c>
      <c r="B100" s="240" t="s">
        <v>233</v>
      </c>
      <c r="C100" s="90" t="s">
        <v>234</v>
      </c>
      <c r="D100" s="242" t="s">
        <v>54</v>
      </c>
      <c r="E100" s="259">
        <v>1031</v>
      </c>
      <c r="F100" s="264"/>
      <c r="G100" s="57"/>
      <c r="H100" s="263">
        <v>22.11</v>
      </c>
      <c r="I100" s="265"/>
      <c r="J100" s="57"/>
      <c r="K100" s="263">
        <v>10.91</v>
      </c>
      <c r="L100" s="265"/>
      <c r="M100" s="57"/>
      <c r="N100" s="155" t="s">
        <v>22</v>
      </c>
    </row>
    <row r="101" spans="1:14" ht="15.75">
      <c r="A101" s="41">
        <v>71</v>
      </c>
      <c r="B101" s="240" t="s">
        <v>235</v>
      </c>
      <c r="C101" s="90" t="s">
        <v>234</v>
      </c>
      <c r="D101" s="242" t="s">
        <v>237</v>
      </c>
      <c r="E101" s="259">
        <v>1109</v>
      </c>
      <c r="F101" s="264"/>
      <c r="G101" s="57">
        <v>195</v>
      </c>
      <c r="H101" s="263">
        <v>22.08</v>
      </c>
      <c r="I101" s="265"/>
      <c r="J101" s="57"/>
      <c r="K101" s="263">
        <v>13.9</v>
      </c>
      <c r="L101" s="265"/>
      <c r="M101" s="57"/>
      <c r="N101" s="155" t="s">
        <v>22</v>
      </c>
    </row>
    <row r="102" spans="1:14" ht="15.75">
      <c r="A102" s="39">
        <v>72</v>
      </c>
      <c r="B102" s="240" t="s">
        <v>236</v>
      </c>
      <c r="C102" s="90" t="s">
        <v>234</v>
      </c>
      <c r="D102" s="242" t="s">
        <v>31</v>
      </c>
      <c r="E102" s="259">
        <v>200</v>
      </c>
      <c r="F102" s="260"/>
      <c r="G102" s="57"/>
      <c r="H102" s="263">
        <v>3</v>
      </c>
      <c r="I102" s="249"/>
      <c r="J102" s="57"/>
      <c r="K102" s="263">
        <v>3.36</v>
      </c>
      <c r="L102" s="249"/>
      <c r="M102" s="57"/>
      <c r="N102" s="155" t="s">
        <v>22</v>
      </c>
    </row>
    <row r="103" spans="1:14" ht="15.75">
      <c r="A103" s="41">
        <v>73</v>
      </c>
      <c r="B103" s="5" t="s">
        <v>238</v>
      </c>
      <c r="C103" s="7" t="s">
        <v>239</v>
      </c>
      <c r="D103" s="12" t="s">
        <v>54</v>
      </c>
      <c r="E103" s="163">
        <v>106</v>
      </c>
      <c r="F103" s="200"/>
      <c r="G103" s="125">
        <v>629</v>
      </c>
      <c r="H103" s="93">
        <v>1.9</v>
      </c>
      <c r="I103" s="179"/>
      <c r="J103" s="96"/>
      <c r="K103" s="93">
        <v>1.1</v>
      </c>
      <c r="L103" s="179"/>
      <c r="M103" s="96"/>
      <c r="N103" s="17" t="s">
        <v>22</v>
      </c>
    </row>
    <row r="104" spans="1:14" ht="15.75">
      <c r="A104" s="214" t="s">
        <v>345</v>
      </c>
      <c r="B104" s="234" t="s">
        <v>255</v>
      </c>
      <c r="C104" s="235" t="s">
        <v>254</v>
      </c>
      <c r="D104" s="235" t="s">
        <v>31</v>
      </c>
      <c r="E104" s="235">
        <v>62</v>
      </c>
      <c r="F104" s="235"/>
      <c r="G104" s="235"/>
      <c r="H104" s="235">
        <v>1.44</v>
      </c>
      <c r="I104" s="235"/>
      <c r="J104" s="235"/>
      <c r="K104" s="235">
        <v>1.44</v>
      </c>
      <c r="L104" s="235"/>
      <c r="M104" s="235"/>
      <c r="N104" s="235" t="s">
        <v>22</v>
      </c>
    </row>
    <row r="105" spans="1:24" s="150" customFormat="1" ht="15.75">
      <c r="A105" s="143">
        <v>74</v>
      </c>
      <c r="B105" s="240" t="s">
        <v>256</v>
      </c>
      <c r="C105" s="90" t="s">
        <v>297</v>
      </c>
      <c r="D105" s="242" t="s">
        <v>21</v>
      </c>
      <c r="E105" s="164">
        <v>48</v>
      </c>
      <c r="F105" s="201"/>
      <c r="G105" s="126"/>
      <c r="H105" s="99">
        <v>2.08</v>
      </c>
      <c r="I105" s="181"/>
      <c r="J105" s="100"/>
      <c r="K105" s="99">
        <v>0.8</v>
      </c>
      <c r="L105" s="181"/>
      <c r="M105" s="100"/>
      <c r="N105" s="155" t="s">
        <v>22</v>
      </c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</row>
    <row r="106" spans="2:14" ht="15.75">
      <c r="B106" s="5" t="s">
        <v>256</v>
      </c>
      <c r="C106" s="7" t="s">
        <v>147</v>
      </c>
      <c r="D106" s="12" t="s">
        <v>21</v>
      </c>
      <c r="E106" s="163">
        <v>24</v>
      </c>
      <c r="F106" s="200"/>
      <c r="G106" s="125"/>
      <c r="H106" s="93">
        <v>1</v>
      </c>
      <c r="I106" s="179"/>
      <c r="J106" s="96"/>
      <c r="K106" s="93">
        <v>0.4</v>
      </c>
      <c r="L106" s="179"/>
      <c r="M106" s="96"/>
      <c r="N106" s="17" t="s">
        <v>22</v>
      </c>
    </row>
    <row r="107" spans="1:24" s="67" customFormat="1" ht="15.75">
      <c r="A107" s="79">
        <v>75</v>
      </c>
      <c r="B107" s="68" t="s">
        <v>263</v>
      </c>
      <c r="C107" s="69" t="s">
        <v>145</v>
      </c>
      <c r="D107" s="70" t="s">
        <v>54</v>
      </c>
      <c r="E107" s="164">
        <v>398</v>
      </c>
      <c r="F107" s="201"/>
      <c r="G107" s="126"/>
      <c r="H107" s="99">
        <v>14</v>
      </c>
      <c r="I107" s="181"/>
      <c r="J107" s="100"/>
      <c r="K107" s="99">
        <v>7</v>
      </c>
      <c r="L107" s="181"/>
      <c r="M107" s="100"/>
      <c r="N107" s="71" t="s">
        <v>22</v>
      </c>
      <c r="O107" s="66"/>
      <c r="P107" s="66"/>
      <c r="Q107" s="66"/>
      <c r="R107" s="66"/>
      <c r="S107" s="66"/>
      <c r="T107" s="66"/>
      <c r="U107" s="66"/>
      <c r="V107" s="66"/>
      <c r="W107" s="66"/>
      <c r="X107" s="66"/>
    </row>
    <row r="108" spans="1:14" ht="15.75">
      <c r="A108" s="40">
        <v>76</v>
      </c>
      <c r="B108" s="34" t="s">
        <v>261</v>
      </c>
      <c r="C108" s="42" t="s">
        <v>269</v>
      </c>
      <c r="D108" s="30" t="s">
        <v>54</v>
      </c>
      <c r="E108" s="163"/>
      <c r="F108" s="200"/>
      <c r="G108" s="125">
        <v>356</v>
      </c>
      <c r="H108" s="93"/>
      <c r="I108" s="179"/>
      <c r="J108" s="96"/>
      <c r="K108" s="93"/>
      <c r="L108" s="179"/>
      <c r="M108" s="96"/>
      <c r="N108" s="17"/>
    </row>
    <row r="109" spans="1:14" ht="15.75">
      <c r="A109" s="39">
        <v>77</v>
      </c>
      <c r="B109" s="5" t="s">
        <v>262</v>
      </c>
      <c r="C109" s="7" t="s">
        <v>146</v>
      </c>
      <c r="D109" s="12" t="s">
        <v>54</v>
      </c>
      <c r="E109" s="163">
        <v>159</v>
      </c>
      <c r="F109" s="200"/>
      <c r="G109" s="125"/>
      <c r="H109" s="93">
        <v>9.36</v>
      </c>
      <c r="I109" s="179"/>
      <c r="J109" s="96"/>
      <c r="K109" s="93">
        <v>2.23</v>
      </c>
      <c r="L109" s="179"/>
      <c r="M109" s="96"/>
      <c r="N109" s="17" t="s">
        <v>22</v>
      </c>
    </row>
    <row r="110" spans="1:14" ht="15.75">
      <c r="A110" s="39">
        <v>78</v>
      </c>
      <c r="B110" s="5" t="s">
        <v>264</v>
      </c>
      <c r="C110" s="7" t="s">
        <v>148</v>
      </c>
      <c r="D110" s="12" t="s">
        <v>31</v>
      </c>
      <c r="E110" s="163">
        <v>365</v>
      </c>
      <c r="F110" s="200"/>
      <c r="G110" s="135"/>
      <c r="H110" s="93">
        <f>0.3*24</f>
        <v>7.199999999999999</v>
      </c>
      <c r="I110" s="179"/>
      <c r="J110" s="118"/>
      <c r="K110" s="93">
        <f>0.14*24</f>
        <v>3.3600000000000003</v>
      </c>
      <c r="L110" s="179"/>
      <c r="M110" s="118"/>
      <c r="N110" s="17" t="s">
        <v>22</v>
      </c>
    </row>
    <row r="111" spans="1:14" ht="15.75">
      <c r="A111" s="39">
        <v>79</v>
      </c>
      <c r="B111" s="5" t="s">
        <v>295</v>
      </c>
      <c r="C111" s="7" t="s">
        <v>296</v>
      </c>
      <c r="D111" s="12" t="s">
        <v>31</v>
      </c>
      <c r="E111" s="163">
        <v>500</v>
      </c>
      <c r="F111" s="200"/>
      <c r="G111" s="135"/>
      <c r="H111" s="93">
        <v>8.4</v>
      </c>
      <c r="I111" s="179"/>
      <c r="J111" s="118"/>
      <c r="K111" s="93">
        <v>3.36</v>
      </c>
      <c r="L111" s="179"/>
      <c r="M111" s="118"/>
      <c r="N111" s="17" t="s">
        <v>22</v>
      </c>
    </row>
    <row r="112" spans="1:14" ht="15.75">
      <c r="A112" s="39">
        <v>80</v>
      </c>
      <c r="B112" s="5" t="s">
        <v>274</v>
      </c>
      <c r="C112" s="7" t="s">
        <v>334</v>
      </c>
      <c r="D112" s="12" t="s">
        <v>31</v>
      </c>
      <c r="E112" s="6">
        <v>4400</v>
      </c>
      <c r="F112" s="208"/>
      <c r="G112" s="140"/>
      <c r="H112" s="139">
        <v>57.6</v>
      </c>
      <c r="I112" s="186"/>
      <c r="J112" s="142"/>
      <c r="K112" s="139">
        <v>33.6</v>
      </c>
      <c r="L112" s="180"/>
      <c r="M112" s="140"/>
      <c r="N112" s="17" t="s">
        <v>22</v>
      </c>
    </row>
    <row r="113" spans="1:14" ht="15.75">
      <c r="A113" s="40">
        <v>81</v>
      </c>
      <c r="B113" s="141" t="s">
        <v>309</v>
      </c>
      <c r="C113" s="80" t="s">
        <v>343</v>
      </c>
      <c r="D113" s="30" t="s">
        <v>54</v>
      </c>
      <c r="E113" s="163"/>
      <c r="F113" s="200"/>
      <c r="G113" s="125">
        <v>1000</v>
      </c>
      <c r="H113" s="93"/>
      <c r="I113" s="179"/>
      <c r="J113" s="96"/>
      <c r="K113" s="93"/>
      <c r="L113" s="179"/>
      <c r="M113" s="96"/>
      <c r="N113" s="17"/>
    </row>
    <row r="114" spans="1:24" s="89" customFormat="1" ht="15.75">
      <c r="A114" s="94"/>
      <c r="B114" s="141" t="s">
        <v>309</v>
      </c>
      <c r="C114" s="80" t="s">
        <v>344</v>
      </c>
      <c r="D114" s="61" t="s">
        <v>54</v>
      </c>
      <c r="E114" s="163"/>
      <c r="F114" s="200"/>
      <c r="G114" s="125">
        <v>160</v>
      </c>
      <c r="H114" s="93"/>
      <c r="I114" s="179"/>
      <c r="J114" s="96"/>
      <c r="K114" s="93"/>
      <c r="L114" s="179"/>
      <c r="M114" s="96"/>
      <c r="N114" s="92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14" ht="15.75">
      <c r="A115" s="38"/>
      <c r="B115" s="240" t="s">
        <v>309</v>
      </c>
      <c r="C115" s="90" t="s">
        <v>320</v>
      </c>
      <c r="D115" s="254" t="s">
        <v>54</v>
      </c>
      <c r="E115" s="174">
        <v>150</v>
      </c>
      <c r="F115" s="211"/>
      <c r="G115" s="134">
        <v>195</v>
      </c>
      <c r="H115" s="122">
        <v>6</v>
      </c>
      <c r="I115" s="192"/>
      <c r="J115" s="123"/>
      <c r="K115" s="122">
        <v>4.8</v>
      </c>
      <c r="L115" s="192"/>
      <c r="M115" s="123"/>
      <c r="N115" s="155" t="s">
        <v>22</v>
      </c>
    </row>
    <row r="116" spans="1:14" ht="15.75">
      <c r="A116" s="39">
        <v>82</v>
      </c>
      <c r="B116" s="138" t="s">
        <v>275</v>
      </c>
      <c r="C116" s="69" t="s">
        <v>320</v>
      </c>
      <c r="D116" s="12" t="s">
        <v>54</v>
      </c>
      <c r="E116" s="342">
        <v>1071</v>
      </c>
      <c r="F116" s="200"/>
      <c r="G116" s="135"/>
      <c r="H116" s="309">
        <f>1.3*24</f>
        <v>31.200000000000003</v>
      </c>
      <c r="I116" s="179"/>
      <c r="J116" s="118"/>
      <c r="K116" s="309">
        <f>0.485*24</f>
        <v>11.64</v>
      </c>
      <c r="L116" s="179"/>
      <c r="M116" s="118"/>
      <c r="N116" s="17" t="s">
        <v>22</v>
      </c>
    </row>
    <row r="117" spans="1:14" ht="15.75">
      <c r="A117" s="39">
        <v>83</v>
      </c>
      <c r="B117" s="138" t="s">
        <v>276</v>
      </c>
      <c r="C117" s="69" t="s">
        <v>320</v>
      </c>
      <c r="D117" s="12" t="s">
        <v>54</v>
      </c>
      <c r="E117" s="343"/>
      <c r="F117" s="200"/>
      <c r="G117" s="135"/>
      <c r="H117" s="310"/>
      <c r="I117" s="179"/>
      <c r="J117" s="118"/>
      <c r="K117" s="310"/>
      <c r="L117" s="179"/>
      <c r="M117" s="118"/>
      <c r="N117" s="17" t="s">
        <v>22</v>
      </c>
    </row>
    <row r="118" spans="1:14" ht="15.75">
      <c r="A118" s="39">
        <v>84</v>
      </c>
      <c r="B118" s="138" t="s">
        <v>277</v>
      </c>
      <c r="C118" s="69" t="s">
        <v>320</v>
      </c>
      <c r="D118" s="12" t="s">
        <v>54</v>
      </c>
      <c r="E118" s="163">
        <v>541</v>
      </c>
      <c r="F118" s="200"/>
      <c r="G118" s="135"/>
      <c r="H118" s="93">
        <f>0.73*24</f>
        <v>17.52</v>
      </c>
      <c r="I118" s="179"/>
      <c r="J118" s="118"/>
      <c r="K118" s="93">
        <f>0.415*24</f>
        <v>9.959999999999999</v>
      </c>
      <c r="L118" s="179"/>
      <c r="M118" s="118"/>
      <c r="N118" s="17" t="s">
        <v>22</v>
      </c>
    </row>
    <row r="119" spans="1:14" ht="15.75">
      <c r="A119" s="39">
        <v>85</v>
      </c>
      <c r="B119" s="138" t="s">
        <v>278</v>
      </c>
      <c r="C119" s="69" t="s">
        <v>320</v>
      </c>
      <c r="D119" s="12" t="s">
        <v>54</v>
      </c>
      <c r="E119" s="163">
        <v>135</v>
      </c>
      <c r="F119" s="200"/>
      <c r="G119" s="135"/>
      <c r="H119" s="93">
        <f>0.14*24</f>
        <v>3.3600000000000003</v>
      </c>
      <c r="I119" s="179"/>
      <c r="J119" s="118"/>
      <c r="K119" s="93">
        <f>0.06*24</f>
        <v>1.44</v>
      </c>
      <c r="L119" s="179"/>
      <c r="M119" s="118"/>
      <c r="N119" s="17" t="s">
        <v>22</v>
      </c>
    </row>
    <row r="120" spans="1:14" ht="15.75">
      <c r="A120" s="40">
        <v>86</v>
      </c>
      <c r="B120" s="141" t="s">
        <v>279</v>
      </c>
      <c r="C120" s="80" t="s">
        <v>320</v>
      </c>
      <c r="D120" s="30" t="s">
        <v>54</v>
      </c>
      <c r="E120" s="172"/>
      <c r="F120" s="209"/>
      <c r="G120" s="125" t="s">
        <v>301</v>
      </c>
      <c r="H120" s="119"/>
      <c r="I120" s="190"/>
      <c r="J120" s="96" t="s">
        <v>301</v>
      </c>
      <c r="K120" s="119"/>
      <c r="L120" s="190"/>
      <c r="M120" s="96" t="s">
        <v>301</v>
      </c>
      <c r="N120" s="17"/>
    </row>
    <row r="121" spans="1:14" ht="15.75">
      <c r="A121" s="39">
        <v>87</v>
      </c>
      <c r="B121" s="5" t="s">
        <v>271</v>
      </c>
      <c r="C121" s="7" t="s">
        <v>149</v>
      </c>
      <c r="D121" s="12" t="s">
        <v>31</v>
      </c>
      <c r="E121" s="6">
        <v>150</v>
      </c>
      <c r="F121" s="208"/>
      <c r="G121" s="146"/>
      <c r="H121" s="145">
        <v>3.5999999999999996</v>
      </c>
      <c r="I121" s="180"/>
      <c r="J121" s="146"/>
      <c r="K121" s="144">
        <v>0.72</v>
      </c>
      <c r="L121" s="180"/>
      <c r="M121" s="96"/>
      <c r="N121" s="17" t="s">
        <v>22</v>
      </c>
    </row>
    <row r="122" spans="1:14" ht="15.75">
      <c r="A122" s="39">
        <v>88</v>
      </c>
      <c r="B122" s="5" t="s">
        <v>273</v>
      </c>
      <c r="C122" s="7" t="s">
        <v>324</v>
      </c>
      <c r="D122" s="12" t="s">
        <v>54</v>
      </c>
      <c r="E122" s="163">
        <v>75</v>
      </c>
      <c r="F122" s="200"/>
      <c r="G122" s="125"/>
      <c r="H122" s="93" t="s">
        <v>301</v>
      </c>
      <c r="I122" s="179"/>
      <c r="J122" s="96"/>
      <c r="K122" s="93" t="s">
        <v>301</v>
      </c>
      <c r="L122" s="179"/>
      <c r="M122" s="96"/>
      <c r="N122" s="17" t="s">
        <v>22</v>
      </c>
    </row>
    <row r="123" spans="2:14" ht="15.75">
      <c r="B123" s="240" t="s">
        <v>273</v>
      </c>
      <c r="C123" s="90" t="s">
        <v>248</v>
      </c>
      <c r="D123" s="242" t="s">
        <v>54</v>
      </c>
      <c r="E123" s="170">
        <v>155</v>
      </c>
      <c r="F123" s="206"/>
      <c r="G123" s="131"/>
      <c r="H123" s="110">
        <v>5.28</v>
      </c>
      <c r="I123" s="187"/>
      <c r="J123" s="109"/>
      <c r="K123" s="110">
        <v>2.52</v>
      </c>
      <c r="L123" s="187"/>
      <c r="M123" s="109"/>
      <c r="N123" s="155" t="s">
        <v>22</v>
      </c>
    </row>
    <row r="124" spans="1:14" ht="15.75">
      <c r="A124" s="39">
        <v>89</v>
      </c>
      <c r="B124" s="5" t="s">
        <v>272</v>
      </c>
      <c r="C124" s="7" t="s">
        <v>321</v>
      </c>
      <c r="D124" s="12" t="s">
        <v>21</v>
      </c>
      <c r="E124" s="163">
        <f>263*3700*1000/11.3/1000000</f>
        <v>86.11504424778761</v>
      </c>
      <c r="F124" s="200"/>
      <c r="G124" s="125"/>
      <c r="H124" s="85">
        <f>263*4625*24/11.3/1000000</f>
        <v>2.583451327433628</v>
      </c>
      <c r="I124" s="179"/>
      <c r="J124" s="96"/>
      <c r="K124" s="85">
        <f>263*1124*24/11.3/1000000</f>
        <v>0.6278484955752213</v>
      </c>
      <c r="L124" s="179"/>
      <c r="M124" s="96"/>
      <c r="N124" s="17" t="s">
        <v>22</v>
      </c>
    </row>
    <row r="125" spans="1:14" ht="15.75">
      <c r="A125" s="39">
        <v>90</v>
      </c>
      <c r="B125" s="5" t="s">
        <v>265</v>
      </c>
      <c r="C125" s="7" t="s">
        <v>150</v>
      </c>
      <c r="D125" s="12" t="s">
        <v>21</v>
      </c>
      <c r="E125" s="163">
        <v>135</v>
      </c>
      <c r="F125" s="200"/>
      <c r="G125" s="125"/>
      <c r="H125" s="93">
        <v>5.4</v>
      </c>
      <c r="I125" s="179"/>
      <c r="J125" s="96"/>
      <c r="K125" s="93">
        <v>2.3</v>
      </c>
      <c r="L125" s="179"/>
      <c r="M125" s="96"/>
      <c r="N125" s="17" t="s">
        <v>22</v>
      </c>
    </row>
    <row r="126" spans="1:14" ht="15.75">
      <c r="A126" s="39">
        <v>91</v>
      </c>
      <c r="B126" s="5" t="s">
        <v>267</v>
      </c>
      <c r="C126" s="7" t="s">
        <v>286</v>
      </c>
      <c r="D126" s="12" t="s">
        <v>54</v>
      </c>
      <c r="E126" s="163">
        <v>71</v>
      </c>
      <c r="F126" s="200"/>
      <c r="G126" s="125"/>
      <c r="H126" s="93">
        <v>5.4</v>
      </c>
      <c r="I126" s="179"/>
      <c r="J126" s="96"/>
      <c r="K126" s="93">
        <v>0.56</v>
      </c>
      <c r="L126" s="179"/>
      <c r="M126" s="96"/>
      <c r="N126" s="17" t="s">
        <v>22</v>
      </c>
    </row>
    <row r="127" spans="1:24" s="150" customFormat="1" ht="15.75">
      <c r="A127" s="143"/>
      <c r="B127" s="240" t="s">
        <v>267</v>
      </c>
      <c r="C127" s="90" t="s">
        <v>300</v>
      </c>
      <c r="D127" s="242" t="s">
        <v>54</v>
      </c>
      <c r="E127" s="164">
        <v>25</v>
      </c>
      <c r="F127" s="201"/>
      <c r="G127" s="126"/>
      <c r="H127" s="99">
        <v>1.2</v>
      </c>
      <c r="I127" s="181"/>
      <c r="J127" s="100"/>
      <c r="K127" s="99">
        <v>0.56</v>
      </c>
      <c r="L127" s="188"/>
      <c r="M127" s="116"/>
      <c r="N127" s="155" t="s">
        <v>22</v>
      </c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</row>
    <row r="128" spans="1:24" s="150" customFormat="1" ht="15.75">
      <c r="A128" s="143">
        <v>92</v>
      </c>
      <c r="B128" s="240" t="s">
        <v>268</v>
      </c>
      <c r="C128" s="90" t="s">
        <v>299</v>
      </c>
      <c r="D128" s="242" t="s">
        <v>54</v>
      </c>
      <c r="E128" s="164">
        <v>288</v>
      </c>
      <c r="F128" s="201"/>
      <c r="G128" s="126"/>
      <c r="H128" s="99">
        <v>9.59</v>
      </c>
      <c r="I128" s="181"/>
      <c r="J128" s="100"/>
      <c r="K128" s="99">
        <v>4.07</v>
      </c>
      <c r="L128" s="188"/>
      <c r="M128" s="116"/>
      <c r="N128" s="155" t="s">
        <v>22</v>
      </c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</row>
    <row r="129" spans="1:15" ht="15.75">
      <c r="A129" s="214" t="s">
        <v>345</v>
      </c>
      <c r="B129" s="234" t="s">
        <v>285</v>
      </c>
      <c r="C129" s="235" t="s">
        <v>362</v>
      </c>
      <c r="D129" s="235" t="s">
        <v>31</v>
      </c>
      <c r="E129" s="235">
        <v>350</v>
      </c>
      <c r="F129" s="235"/>
      <c r="G129" s="235"/>
      <c r="H129" s="235">
        <v>8.399999999999999</v>
      </c>
      <c r="I129" s="235"/>
      <c r="J129" s="235"/>
      <c r="K129" s="235">
        <v>3.5999999999999996</v>
      </c>
      <c r="L129" s="235"/>
      <c r="M129" s="235"/>
      <c r="N129" s="235" t="s">
        <v>22</v>
      </c>
      <c r="O129" s="230"/>
    </row>
    <row r="130" spans="1:15" ht="15.75">
      <c r="A130" s="39">
        <v>93</v>
      </c>
      <c r="B130" s="5" t="s">
        <v>266</v>
      </c>
      <c r="C130" s="7" t="s">
        <v>322</v>
      </c>
      <c r="D130" s="12" t="s">
        <v>54</v>
      </c>
      <c r="E130" s="163">
        <v>110</v>
      </c>
      <c r="F130" s="200"/>
      <c r="G130" s="125"/>
      <c r="H130" s="145" t="s">
        <v>301</v>
      </c>
      <c r="I130" s="179"/>
      <c r="J130" s="147"/>
      <c r="K130" s="145" t="s">
        <v>301</v>
      </c>
      <c r="L130" s="179"/>
      <c r="M130" s="96"/>
      <c r="N130" s="17" t="s">
        <v>22</v>
      </c>
      <c r="O130" s="230"/>
    </row>
    <row r="131" spans="1:24" s="150" customFormat="1" ht="16.5" thickBot="1">
      <c r="A131" s="94"/>
      <c r="B131" s="275"/>
      <c r="C131" s="276"/>
      <c r="D131" s="277"/>
      <c r="E131" s="168"/>
      <c r="F131" s="205"/>
      <c r="G131" s="156"/>
      <c r="H131" s="157"/>
      <c r="I131" s="185"/>
      <c r="J131" s="278"/>
      <c r="K131" s="157"/>
      <c r="L131" s="185"/>
      <c r="M131" s="278"/>
      <c r="N131" s="158"/>
      <c r="O131" s="230"/>
      <c r="P131" s="230"/>
      <c r="Q131" s="230"/>
      <c r="R131" s="230"/>
      <c r="S131" s="230"/>
      <c r="T131" s="230"/>
      <c r="U131" s="230"/>
      <c r="V131" s="230"/>
      <c r="W131" s="230"/>
      <c r="X131" s="230"/>
    </row>
    <row r="132" spans="1:24" s="150" customFormat="1" ht="15.75">
      <c r="A132" s="37"/>
      <c r="B132" s="32" t="s">
        <v>369</v>
      </c>
      <c r="C132" s="27"/>
      <c r="D132" s="28"/>
      <c r="E132" s="162"/>
      <c r="F132" s="197"/>
      <c r="G132" s="86"/>
      <c r="H132" s="97"/>
      <c r="I132" s="178"/>
      <c r="J132" s="97"/>
      <c r="K132" s="97"/>
      <c r="L132" s="178"/>
      <c r="M132" s="97"/>
      <c r="N132" s="29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</row>
    <row r="133" spans="1:14" ht="15.75">
      <c r="A133" s="232">
        <v>94</v>
      </c>
      <c r="B133" s="154" t="s">
        <v>370</v>
      </c>
      <c r="C133" s="80" t="s">
        <v>371</v>
      </c>
      <c r="D133" s="159" t="s">
        <v>31</v>
      </c>
      <c r="E133" s="171"/>
      <c r="F133" s="207"/>
      <c r="G133" s="134">
        <v>360</v>
      </c>
      <c r="H133" s="114"/>
      <c r="I133" s="188"/>
      <c r="J133" s="116">
        <v>5</v>
      </c>
      <c r="K133" s="114"/>
      <c r="L133" s="188"/>
      <c r="M133" s="116">
        <v>4</v>
      </c>
      <c r="N133" s="151"/>
    </row>
    <row r="134" spans="1:24" s="150" customFormat="1" ht="16.5" thickBot="1">
      <c r="A134" s="37"/>
      <c r="B134" s="279"/>
      <c r="C134" s="280"/>
      <c r="D134" s="281"/>
      <c r="E134" s="282"/>
      <c r="F134" s="283"/>
      <c r="G134" s="284"/>
      <c r="H134" s="285"/>
      <c r="I134" s="286"/>
      <c r="J134" s="287"/>
      <c r="K134" s="285"/>
      <c r="L134" s="286"/>
      <c r="M134" s="287"/>
      <c r="N134" s="288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</row>
    <row r="135" spans="1:14" ht="15.75">
      <c r="A135" s="37"/>
      <c r="B135" s="32" t="s">
        <v>124</v>
      </c>
      <c r="C135" s="27"/>
      <c r="D135" s="28"/>
      <c r="E135" s="162">
        <f>SUM(E136:E140)</f>
        <v>6330</v>
      </c>
      <c r="F135" s="197"/>
      <c r="G135" s="86"/>
      <c r="H135" s="97">
        <f>SUM(H136:H140)</f>
        <v>80.10000000000001</v>
      </c>
      <c r="I135" s="178"/>
      <c r="J135" s="97"/>
      <c r="K135" s="97">
        <f>SUM(K136:K140)</f>
        <v>46.45</v>
      </c>
      <c r="L135" s="178"/>
      <c r="M135" s="97"/>
      <c r="N135" s="29"/>
    </row>
    <row r="136" spans="1:14" ht="15.75">
      <c r="A136" s="39">
        <v>95</v>
      </c>
      <c r="B136" s="5" t="s">
        <v>122</v>
      </c>
      <c r="C136" s="7" t="s">
        <v>123</v>
      </c>
      <c r="D136" s="12" t="s">
        <v>125</v>
      </c>
      <c r="E136" s="163">
        <v>1900</v>
      </c>
      <c r="F136" s="200"/>
      <c r="G136" s="125"/>
      <c r="H136" s="93">
        <v>25</v>
      </c>
      <c r="I136" s="179"/>
      <c r="J136" s="96"/>
      <c r="K136" s="93">
        <v>12.7</v>
      </c>
      <c r="L136" s="179"/>
      <c r="M136" s="96"/>
      <c r="N136" s="63" t="s">
        <v>14</v>
      </c>
    </row>
    <row r="137" spans="1:14" ht="15.75">
      <c r="A137" s="39">
        <v>96</v>
      </c>
      <c r="B137" s="240" t="s">
        <v>240</v>
      </c>
      <c r="C137" s="90" t="s">
        <v>363</v>
      </c>
      <c r="D137" s="242" t="s">
        <v>31</v>
      </c>
      <c r="E137" s="171">
        <v>340</v>
      </c>
      <c r="F137" s="207"/>
      <c r="G137" s="134"/>
      <c r="H137" s="114">
        <v>3.1</v>
      </c>
      <c r="I137" s="188"/>
      <c r="J137" s="116"/>
      <c r="K137" s="114">
        <v>2.9</v>
      </c>
      <c r="L137" s="188"/>
      <c r="M137" s="116"/>
      <c r="N137" s="155" t="s">
        <v>14</v>
      </c>
    </row>
    <row r="138" spans="1:14" ht="15.75">
      <c r="A138" s="39">
        <v>97</v>
      </c>
      <c r="B138" s="240" t="s">
        <v>241</v>
      </c>
      <c r="C138" s="90" t="s">
        <v>363</v>
      </c>
      <c r="D138" s="242" t="s">
        <v>31</v>
      </c>
      <c r="E138" s="171">
        <v>2170</v>
      </c>
      <c r="F138" s="207"/>
      <c r="G138" s="134"/>
      <c r="H138" s="114">
        <v>28</v>
      </c>
      <c r="I138" s="188"/>
      <c r="J138" s="116"/>
      <c r="K138" s="114">
        <v>17</v>
      </c>
      <c r="L138" s="188"/>
      <c r="M138" s="116"/>
      <c r="N138" s="155" t="s">
        <v>14</v>
      </c>
    </row>
    <row r="139" spans="1:14" ht="15.75">
      <c r="A139" s="39">
        <v>98</v>
      </c>
      <c r="B139" s="240" t="s">
        <v>242</v>
      </c>
      <c r="C139" s="90" t="s">
        <v>363</v>
      </c>
      <c r="D139" s="242" t="s">
        <v>31</v>
      </c>
      <c r="E139" s="171">
        <v>280</v>
      </c>
      <c r="F139" s="207"/>
      <c r="G139" s="134"/>
      <c r="H139" s="114">
        <v>3.2</v>
      </c>
      <c r="I139" s="188"/>
      <c r="J139" s="116"/>
      <c r="K139" s="114">
        <v>2.35</v>
      </c>
      <c r="L139" s="188"/>
      <c r="M139" s="116"/>
      <c r="N139" s="155" t="s">
        <v>14</v>
      </c>
    </row>
    <row r="140" spans="1:14" ht="15.75">
      <c r="A140" s="39">
        <v>99</v>
      </c>
      <c r="B140" s="240" t="s">
        <v>243</v>
      </c>
      <c r="C140" s="90" t="s">
        <v>363</v>
      </c>
      <c r="D140" s="242" t="s">
        <v>31</v>
      </c>
      <c r="E140" s="171">
        <v>1640</v>
      </c>
      <c r="F140" s="207"/>
      <c r="G140" s="134"/>
      <c r="H140" s="114">
        <v>20.8</v>
      </c>
      <c r="I140" s="188"/>
      <c r="J140" s="116"/>
      <c r="K140" s="114">
        <v>11.5</v>
      </c>
      <c r="L140" s="188"/>
      <c r="M140" s="116"/>
      <c r="N140" s="155" t="s">
        <v>14</v>
      </c>
    </row>
    <row r="141" spans="1:14" ht="16.5" thickBot="1">
      <c r="A141" s="38"/>
      <c r="B141" s="13"/>
      <c r="C141" s="14"/>
      <c r="D141" s="15"/>
      <c r="E141" s="165"/>
      <c r="F141" s="202"/>
      <c r="G141" s="127"/>
      <c r="H141" s="101"/>
      <c r="I141" s="182"/>
      <c r="J141" s="102"/>
      <c r="K141" s="101"/>
      <c r="L141" s="182"/>
      <c r="M141" s="102"/>
      <c r="N141" s="18"/>
    </row>
    <row r="142" spans="1:14" ht="15.75">
      <c r="A142" s="37"/>
      <c r="B142" s="32" t="s">
        <v>151</v>
      </c>
      <c r="C142" s="27"/>
      <c r="D142" s="28"/>
      <c r="E142" s="162"/>
      <c r="F142" s="197"/>
      <c r="G142" s="86"/>
      <c r="H142" s="97"/>
      <c r="I142" s="178"/>
      <c r="J142" s="97"/>
      <c r="K142" s="97"/>
      <c r="L142" s="178"/>
      <c r="M142" s="97"/>
      <c r="N142" s="29"/>
    </row>
    <row r="143" spans="1:14" ht="15.75">
      <c r="A143" s="39">
        <v>100</v>
      </c>
      <c r="B143" s="5" t="s">
        <v>152</v>
      </c>
      <c r="C143" s="7" t="s">
        <v>280</v>
      </c>
      <c r="D143" s="12" t="s">
        <v>31</v>
      </c>
      <c r="E143" s="166">
        <v>230</v>
      </c>
      <c r="F143" s="203"/>
      <c r="G143" s="128"/>
      <c r="H143" s="103">
        <v>2.6</v>
      </c>
      <c r="I143" s="183"/>
      <c r="J143" s="104"/>
      <c r="K143" s="103">
        <v>1.7</v>
      </c>
      <c r="L143" s="183"/>
      <c r="M143" s="104"/>
      <c r="N143" s="17"/>
    </row>
    <row r="144" spans="1:14" ht="16.5" thickBot="1">
      <c r="A144" s="38"/>
      <c r="B144" s="13"/>
      <c r="C144" s="14"/>
      <c r="D144" s="15"/>
      <c r="E144" s="165"/>
      <c r="F144" s="202"/>
      <c r="G144" s="127"/>
      <c r="H144" s="101"/>
      <c r="I144" s="182"/>
      <c r="J144" s="102"/>
      <c r="K144" s="101" t="s">
        <v>303</v>
      </c>
      <c r="L144" s="182"/>
      <c r="M144" s="102"/>
      <c r="N144" s="18"/>
    </row>
    <row r="145" spans="1:14" ht="15.75">
      <c r="A145" s="37"/>
      <c r="B145" s="32" t="s">
        <v>29</v>
      </c>
      <c r="C145" s="27"/>
      <c r="D145" s="28"/>
      <c r="E145" s="162">
        <f>SUM(E146:E177)</f>
        <v>11950</v>
      </c>
      <c r="F145" s="197">
        <f>SUM(F146:F177)</f>
        <v>4665</v>
      </c>
      <c r="G145" s="86"/>
      <c r="H145" s="97">
        <f>SUM(H146:H177)</f>
        <v>290.5</v>
      </c>
      <c r="I145" s="178">
        <f>SUM(I146:I177)</f>
        <v>0</v>
      </c>
      <c r="J145" s="97"/>
      <c r="K145" s="97">
        <f>SUM(K146:K177)</f>
        <v>136.3</v>
      </c>
      <c r="L145" s="178">
        <f>SUM(L146:L177)</f>
        <v>0</v>
      </c>
      <c r="M145" s="97"/>
      <c r="N145" s="29"/>
    </row>
    <row r="146" spans="1:14" ht="15.75">
      <c r="A146" s="39">
        <v>101</v>
      </c>
      <c r="B146" s="5" t="s">
        <v>23</v>
      </c>
      <c r="C146" s="7" t="s">
        <v>30</v>
      </c>
      <c r="D146" s="12" t="s">
        <v>31</v>
      </c>
      <c r="E146" s="324">
        <v>550</v>
      </c>
      <c r="F146" s="311">
        <v>185</v>
      </c>
      <c r="G146" s="134"/>
      <c r="H146" s="313">
        <v>9</v>
      </c>
      <c r="I146" s="188"/>
      <c r="J146" s="116"/>
      <c r="K146" s="313">
        <v>6.3</v>
      </c>
      <c r="L146" s="188"/>
      <c r="M146" s="116"/>
      <c r="N146" s="17" t="s">
        <v>14</v>
      </c>
    </row>
    <row r="147" spans="1:14" ht="15.75">
      <c r="A147" s="79">
        <v>102</v>
      </c>
      <c r="B147" s="68" t="s">
        <v>24</v>
      </c>
      <c r="C147" s="69" t="s">
        <v>30</v>
      </c>
      <c r="D147" s="70" t="s">
        <v>31</v>
      </c>
      <c r="E147" s="326"/>
      <c r="F147" s="312"/>
      <c r="G147" s="134"/>
      <c r="H147" s="314"/>
      <c r="I147" s="188"/>
      <c r="J147" s="116"/>
      <c r="K147" s="314"/>
      <c r="L147" s="188"/>
      <c r="M147" s="116"/>
      <c r="N147" s="60" t="s">
        <v>14</v>
      </c>
    </row>
    <row r="148" spans="1:14" ht="15.75">
      <c r="A148" s="40">
        <v>103</v>
      </c>
      <c r="B148" s="34" t="s">
        <v>25</v>
      </c>
      <c r="C148" s="42" t="s">
        <v>30</v>
      </c>
      <c r="D148" s="30" t="s">
        <v>31</v>
      </c>
      <c r="E148" s="171"/>
      <c r="F148" s="207"/>
      <c r="G148" s="134">
        <v>70</v>
      </c>
      <c r="H148" s="114"/>
      <c r="I148" s="188"/>
      <c r="J148" s="116">
        <v>0.9</v>
      </c>
      <c r="K148" s="114"/>
      <c r="L148" s="188"/>
      <c r="M148" s="116">
        <v>0.9</v>
      </c>
      <c r="N148" s="17" t="s">
        <v>14</v>
      </c>
    </row>
    <row r="149" spans="1:14" ht="15.75">
      <c r="A149" s="40">
        <v>104</v>
      </c>
      <c r="B149" s="34" t="s">
        <v>27</v>
      </c>
      <c r="C149" s="42" t="s">
        <v>30</v>
      </c>
      <c r="D149" s="30" t="s">
        <v>31</v>
      </c>
      <c r="E149" s="171"/>
      <c r="F149" s="207"/>
      <c r="G149" s="134">
        <v>915</v>
      </c>
      <c r="H149" s="114"/>
      <c r="I149" s="188"/>
      <c r="J149" s="116">
        <v>7.2</v>
      </c>
      <c r="K149" s="114"/>
      <c r="L149" s="188"/>
      <c r="M149" s="116">
        <v>7.2</v>
      </c>
      <c r="N149" s="17" t="s">
        <v>14</v>
      </c>
    </row>
    <row r="150" spans="1:14" ht="15.75">
      <c r="A150" s="40"/>
      <c r="B150" s="34" t="s">
        <v>28</v>
      </c>
      <c r="C150" s="42" t="s">
        <v>30</v>
      </c>
      <c r="D150" s="30" t="s">
        <v>31</v>
      </c>
      <c r="E150" s="171"/>
      <c r="F150" s="207"/>
      <c r="G150" s="134">
        <v>1000</v>
      </c>
      <c r="H150" s="114"/>
      <c r="I150" s="188"/>
      <c r="J150" s="116">
        <v>10</v>
      </c>
      <c r="K150" s="114"/>
      <c r="L150" s="188"/>
      <c r="M150" s="116">
        <v>10</v>
      </c>
      <c r="N150" s="17" t="s">
        <v>14</v>
      </c>
    </row>
    <row r="151" spans="1:24" s="59" customFormat="1" ht="15.75">
      <c r="A151" s="40">
        <v>105</v>
      </c>
      <c r="B151" s="49" t="s">
        <v>26</v>
      </c>
      <c r="C151" s="51" t="s">
        <v>340</v>
      </c>
      <c r="D151" s="61" t="s">
        <v>31</v>
      </c>
      <c r="E151" s="163"/>
      <c r="F151" s="200"/>
      <c r="G151" s="125">
        <v>88</v>
      </c>
      <c r="H151" s="93"/>
      <c r="I151" s="179"/>
      <c r="J151" s="96">
        <v>0.6</v>
      </c>
      <c r="K151" s="93"/>
      <c r="L151" s="179"/>
      <c r="M151" s="96">
        <v>0.6</v>
      </c>
      <c r="N151" s="60" t="s">
        <v>14</v>
      </c>
      <c r="O151" s="45"/>
      <c r="P151" s="45"/>
      <c r="Q151" s="45"/>
      <c r="R151" s="45"/>
      <c r="S151" s="45"/>
      <c r="T151" s="45"/>
      <c r="U151" s="45"/>
      <c r="V151" s="45"/>
      <c r="W151" s="45"/>
      <c r="X151" s="45"/>
    </row>
    <row r="152" spans="1:14" ht="15.75">
      <c r="A152" s="39">
        <v>106</v>
      </c>
      <c r="B152" s="240" t="s">
        <v>153</v>
      </c>
      <c r="C152" s="90" t="s">
        <v>154</v>
      </c>
      <c r="D152" s="242" t="s">
        <v>31</v>
      </c>
      <c r="E152" s="294">
        <v>11400</v>
      </c>
      <c r="F152" s="297">
        <v>4480</v>
      </c>
      <c r="G152" s="134"/>
      <c r="H152" s="300">
        <v>281.5</v>
      </c>
      <c r="I152" s="188"/>
      <c r="J152" s="116"/>
      <c r="K152" s="300">
        <v>130</v>
      </c>
      <c r="L152" s="252"/>
      <c r="M152" s="116"/>
      <c r="N152" s="155" t="s">
        <v>14</v>
      </c>
    </row>
    <row r="153" spans="1:14" ht="15.75">
      <c r="A153" s="39">
        <v>107</v>
      </c>
      <c r="B153" s="240" t="s">
        <v>155</v>
      </c>
      <c r="C153" s="90" t="s">
        <v>154</v>
      </c>
      <c r="D153" s="242" t="s">
        <v>31</v>
      </c>
      <c r="E153" s="295"/>
      <c r="F153" s="298"/>
      <c r="G153" s="134"/>
      <c r="H153" s="301"/>
      <c r="I153" s="188"/>
      <c r="J153" s="116"/>
      <c r="K153" s="301"/>
      <c r="L153" s="252"/>
      <c r="M153" s="116"/>
      <c r="N153" s="155" t="s">
        <v>14</v>
      </c>
    </row>
    <row r="154" spans="1:14" ht="15.75">
      <c r="A154" s="39">
        <v>108</v>
      </c>
      <c r="B154" s="240" t="s">
        <v>156</v>
      </c>
      <c r="C154" s="90" t="s">
        <v>154</v>
      </c>
      <c r="D154" s="242" t="s">
        <v>31</v>
      </c>
      <c r="E154" s="295"/>
      <c r="F154" s="298"/>
      <c r="G154" s="134"/>
      <c r="H154" s="301"/>
      <c r="I154" s="188"/>
      <c r="J154" s="116"/>
      <c r="K154" s="301"/>
      <c r="L154" s="252"/>
      <c r="M154" s="116"/>
      <c r="N154" s="155" t="s">
        <v>14</v>
      </c>
    </row>
    <row r="155" spans="1:14" ht="15.75">
      <c r="A155" s="39">
        <v>109</v>
      </c>
      <c r="B155" s="240" t="s">
        <v>157</v>
      </c>
      <c r="C155" s="90" t="s">
        <v>154</v>
      </c>
      <c r="D155" s="242" t="s">
        <v>31</v>
      </c>
      <c r="E155" s="295"/>
      <c r="F155" s="298"/>
      <c r="G155" s="134"/>
      <c r="H155" s="301"/>
      <c r="I155" s="188"/>
      <c r="J155" s="116"/>
      <c r="K155" s="301"/>
      <c r="L155" s="252"/>
      <c r="M155" s="116"/>
      <c r="N155" s="155" t="s">
        <v>14</v>
      </c>
    </row>
    <row r="156" spans="1:14" ht="15.75">
      <c r="A156" s="39">
        <v>110</v>
      </c>
      <c r="B156" s="240" t="s">
        <v>158</v>
      </c>
      <c r="C156" s="90" t="s">
        <v>154</v>
      </c>
      <c r="D156" s="242" t="s">
        <v>31</v>
      </c>
      <c r="E156" s="295"/>
      <c r="F156" s="298"/>
      <c r="G156" s="134"/>
      <c r="H156" s="301"/>
      <c r="I156" s="188"/>
      <c r="J156" s="116"/>
      <c r="K156" s="301"/>
      <c r="L156" s="252"/>
      <c r="M156" s="116"/>
      <c r="N156" s="155" t="s">
        <v>14</v>
      </c>
    </row>
    <row r="157" spans="1:14" ht="15.75">
      <c r="A157" s="39">
        <v>111</v>
      </c>
      <c r="B157" s="240" t="s">
        <v>159</v>
      </c>
      <c r="C157" s="90" t="s">
        <v>154</v>
      </c>
      <c r="D157" s="242" t="s">
        <v>31</v>
      </c>
      <c r="E157" s="295"/>
      <c r="F157" s="298"/>
      <c r="G157" s="134"/>
      <c r="H157" s="301"/>
      <c r="I157" s="188"/>
      <c r="J157" s="116"/>
      <c r="K157" s="301"/>
      <c r="L157" s="252"/>
      <c r="M157" s="116"/>
      <c r="N157" s="155" t="s">
        <v>14</v>
      </c>
    </row>
    <row r="158" spans="1:14" ht="15.75">
      <c r="A158" s="39">
        <v>112</v>
      </c>
      <c r="B158" s="240" t="s">
        <v>160</v>
      </c>
      <c r="C158" s="90" t="s">
        <v>154</v>
      </c>
      <c r="D158" s="242" t="s">
        <v>31</v>
      </c>
      <c r="E158" s="295"/>
      <c r="F158" s="298"/>
      <c r="G158" s="134"/>
      <c r="H158" s="301"/>
      <c r="I158" s="188"/>
      <c r="J158" s="116"/>
      <c r="K158" s="301"/>
      <c r="L158" s="252"/>
      <c r="M158" s="116"/>
      <c r="N158" s="155" t="s">
        <v>14</v>
      </c>
    </row>
    <row r="159" spans="1:14" ht="15.75">
      <c r="A159" s="39">
        <v>113</v>
      </c>
      <c r="B159" s="240" t="s">
        <v>161</v>
      </c>
      <c r="C159" s="90" t="s">
        <v>154</v>
      </c>
      <c r="D159" s="242" t="s">
        <v>31</v>
      </c>
      <c r="E159" s="296"/>
      <c r="F159" s="299"/>
      <c r="G159" s="134"/>
      <c r="H159" s="302"/>
      <c r="I159" s="188"/>
      <c r="J159" s="116"/>
      <c r="K159" s="302"/>
      <c r="L159" s="252"/>
      <c r="M159" s="116"/>
      <c r="N159" s="155" t="s">
        <v>14</v>
      </c>
    </row>
    <row r="160" spans="1:14" ht="15.75">
      <c r="A160" s="40">
        <v>114</v>
      </c>
      <c r="B160" s="246" t="s">
        <v>244</v>
      </c>
      <c r="C160" s="80" t="s">
        <v>154</v>
      </c>
      <c r="D160" s="245" t="s">
        <v>31</v>
      </c>
      <c r="E160" s="267"/>
      <c r="F160" s="268"/>
      <c r="G160" s="134" t="s">
        <v>301</v>
      </c>
      <c r="H160" s="114"/>
      <c r="I160" s="188"/>
      <c r="J160" s="116" t="s">
        <v>301</v>
      </c>
      <c r="K160" s="114"/>
      <c r="L160" s="188"/>
      <c r="M160" s="116" t="s">
        <v>301</v>
      </c>
      <c r="N160" s="155"/>
    </row>
    <row r="161" spans="1:14" ht="15.75">
      <c r="A161" s="40"/>
      <c r="B161" s="246" t="s">
        <v>162</v>
      </c>
      <c r="C161" s="80" t="s">
        <v>154</v>
      </c>
      <c r="D161" s="245" t="s">
        <v>31</v>
      </c>
      <c r="E161" s="171"/>
      <c r="F161" s="207"/>
      <c r="G161" s="134" t="s">
        <v>301</v>
      </c>
      <c r="H161" s="114"/>
      <c r="I161" s="188"/>
      <c r="J161" s="116" t="s">
        <v>301</v>
      </c>
      <c r="K161" s="114"/>
      <c r="L161" s="188"/>
      <c r="M161" s="116" t="s">
        <v>301</v>
      </c>
      <c r="N161" s="155"/>
    </row>
    <row r="162" spans="1:14" ht="15.75">
      <c r="A162" s="40"/>
      <c r="B162" s="246" t="s">
        <v>163</v>
      </c>
      <c r="C162" s="80" t="s">
        <v>154</v>
      </c>
      <c r="D162" s="245" t="s">
        <v>31</v>
      </c>
      <c r="E162" s="171"/>
      <c r="F162" s="207"/>
      <c r="G162" s="134" t="s">
        <v>301</v>
      </c>
      <c r="H162" s="114"/>
      <c r="I162" s="188"/>
      <c r="J162" s="116" t="s">
        <v>301</v>
      </c>
      <c r="K162" s="114"/>
      <c r="L162" s="188"/>
      <c r="M162" s="116" t="s">
        <v>301</v>
      </c>
      <c r="N162" s="155"/>
    </row>
    <row r="163" spans="1:14" ht="15.75">
      <c r="A163" s="40"/>
      <c r="B163" s="246" t="s">
        <v>245</v>
      </c>
      <c r="C163" s="80" t="s">
        <v>154</v>
      </c>
      <c r="D163" s="245" t="s">
        <v>31</v>
      </c>
      <c r="E163" s="171"/>
      <c r="F163" s="207"/>
      <c r="G163" s="134">
        <v>200</v>
      </c>
      <c r="H163" s="114"/>
      <c r="I163" s="188"/>
      <c r="J163" s="116">
        <v>4</v>
      </c>
      <c r="K163" s="114"/>
      <c r="L163" s="188"/>
      <c r="M163" s="116" t="s">
        <v>301</v>
      </c>
      <c r="N163" s="155"/>
    </row>
    <row r="164" spans="1:14" ht="15.75">
      <c r="A164" s="40">
        <v>115</v>
      </c>
      <c r="B164" s="246" t="s">
        <v>164</v>
      </c>
      <c r="C164" s="80" t="s">
        <v>154</v>
      </c>
      <c r="D164" s="245" t="s">
        <v>31</v>
      </c>
      <c r="E164" s="171"/>
      <c r="F164" s="207"/>
      <c r="G164" s="134">
        <v>1200</v>
      </c>
      <c r="H164" s="114"/>
      <c r="I164" s="188"/>
      <c r="J164" s="116">
        <v>20</v>
      </c>
      <c r="K164" s="114"/>
      <c r="L164" s="188"/>
      <c r="M164" s="116">
        <v>20</v>
      </c>
      <c r="N164" s="155"/>
    </row>
    <row r="165" spans="1:14" ht="15.75">
      <c r="A165" s="40">
        <v>116</v>
      </c>
      <c r="B165" s="246" t="s">
        <v>155</v>
      </c>
      <c r="C165" s="80" t="s">
        <v>154</v>
      </c>
      <c r="D165" s="245" t="s">
        <v>31</v>
      </c>
      <c r="E165" s="171"/>
      <c r="F165" s="207"/>
      <c r="G165" s="134">
        <v>1150</v>
      </c>
      <c r="H165" s="114"/>
      <c r="I165" s="188"/>
      <c r="J165" s="116" t="s">
        <v>301</v>
      </c>
      <c r="K165" s="114"/>
      <c r="L165" s="188"/>
      <c r="M165" s="116" t="s">
        <v>301</v>
      </c>
      <c r="N165" s="155"/>
    </row>
    <row r="166" spans="1:14" ht="15.75">
      <c r="A166" s="40">
        <v>117</v>
      </c>
      <c r="B166" s="246" t="s">
        <v>160</v>
      </c>
      <c r="C166" s="80" t="s">
        <v>154</v>
      </c>
      <c r="D166" s="245" t="s">
        <v>31</v>
      </c>
      <c r="E166" s="171"/>
      <c r="F166" s="207"/>
      <c r="G166" s="134">
        <v>160</v>
      </c>
      <c r="H166" s="114"/>
      <c r="I166" s="188"/>
      <c r="J166" s="116" t="s">
        <v>301</v>
      </c>
      <c r="K166" s="114"/>
      <c r="L166" s="188"/>
      <c r="M166" s="116" t="s">
        <v>301</v>
      </c>
      <c r="N166" s="155"/>
    </row>
    <row r="167" spans="1:14" ht="15.75">
      <c r="A167" s="40">
        <v>118</v>
      </c>
      <c r="B167" s="246" t="s">
        <v>159</v>
      </c>
      <c r="C167" s="80" t="s">
        <v>154</v>
      </c>
      <c r="D167" s="245" t="s">
        <v>31</v>
      </c>
      <c r="E167" s="171"/>
      <c r="F167" s="207"/>
      <c r="G167" s="134">
        <v>420</v>
      </c>
      <c r="H167" s="114"/>
      <c r="I167" s="188"/>
      <c r="J167" s="116" t="s">
        <v>301</v>
      </c>
      <c r="K167" s="114"/>
      <c r="L167" s="188"/>
      <c r="M167" s="116" t="s">
        <v>301</v>
      </c>
      <c r="N167" s="155"/>
    </row>
    <row r="168" spans="1:14" ht="15.75">
      <c r="A168" s="40">
        <v>119</v>
      </c>
      <c r="B168" s="246" t="s">
        <v>157</v>
      </c>
      <c r="C168" s="80" t="s">
        <v>154</v>
      </c>
      <c r="D168" s="245" t="s">
        <v>31</v>
      </c>
      <c r="E168" s="171"/>
      <c r="F168" s="207"/>
      <c r="G168" s="134">
        <v>360</v>
      </c>
      <c r="H168" s="114"/>
      <c r="I168" s="188"/>
      <c r="J168" s="116">
        <v>33</v>
      </c>
      <c r="K168" s="114"/>
      <c r="L168" s="188"/>
      <c r="M168" s="116" t="s">
        <v>301</v>
      </c>
      <c r="N168" s="155"/>
    </row>
    <row r="169" spans="1:14" ht="15.75">
      <c r="A169" s="40">
        <v>120</v>
      </c>
      <c r="B169" s="246" t="s">
        <v>156</v>
      </c>
      <c r="C169" s="80" t="s">
        <v>154</v>
      </c>
      <c r="D169" s="245" t="s">
        <v>31</v>
      </c>
      <c r="E169" s="171"/>
      <c r="F169" s="207"/>
      <c r="G169" s="134">
        <v>350</v>
      </c>
      <c r="H169" s="114"/>
      <c r="I169" s="188"/>
      <c r="J169" s="116" t="s">
        <v>301</v>
      </c>
      <c r="K169" s="114"/>
      <c r="L169" s="188"/>
      <c r="M169" s="116" t="s">
        <v>301</v>
      </c>
      <c r="N169" s="155"/>
    </row>
    <row r="170" spans="1:14" ht="15.75">
      <c r="A170" s="40">
        <v>121</v>
      </c>
      <c r="B170" s="246" t="s">
        <v>165</v>
      </c>
      <c r="C170" s="80" t="s">
        <v>154</v>
      </c>
      <c r="D170" s="245" t="s">
        <v>31</v>
      </c>
      <c r="E170" s="171"/>
      <c r="F170" s="207"/>
      <c r="G170" s="134">
        <v>1960</v>
      </c>
      <c r="H170" s="114"/>
      <c r="I170" s="188"/>
      <c r="J170" s="116">
        <v>20</v>
      </c>
      <c r="K170" s="114"/>
      <c r="L170" s="188"/>
      <c r="M170" s="116">
        <v>20</v>
      </c>
      <c r="N170" s="155"/>
    </row>
    <row r="171" spans="1:14" ht="15.75">
      <c r="A171" s="40">
        <v>122</v>
      </c>
      <c r="B171" s="81" t="s">
        <v>166</v>
      </c>
      <c r="C171" s="82" t="s">
        <v>167</v>
      </c>
      <c r="D171" s="83"/>
      <c r="E171" s="166"/>
      <c r="F171" s="203"/>
      <c r="G171" s="128">
        <v>1000</v>
      </c>
      <c r="H171" s="103"/>
      <c r="I171" s="183"/>
      <c r="J171" s="104">
        <v>10</v>
      </c>
      <c r="K171" s="103"/>
      <c r="L171" s="183"/>
      <c r="M171" s="104" t="s">
        <v>301</v>
      </c>
      <c r="N171" s="84"/>
    </row>
    <row r="172" spans="1:14" ht="15.75">
      <c r="A172" s="40">
        <v>123</v>
      </c>
      <c r="B172" s="81" t="s">
        <v>283</v>
      </c>
      <c r="C172" s="82" t="s">
        <v>167</v>
      </c>
      <c r="D172" s="83"/>
      <c r="E172" s="166"/>
      <c r="F172" s="203"/>
      <c r="G172" s="128">
        <v>45</v>
      </c>
      <c r="H172" s="103"/>
      <c r="I172" s="183"/>
      <c r="J172" s="104">
        <v>0.6</v>
      </c>
      <c r="K172" s="103"/>
      <c r="L172" s="183"/>
      <c r="M172" s="104" t="s">
        <v>301</v>
      </c>
      <c r="N172" s="84"/>
    </row>
    <row r="173" spans="1:14" ht="15.75">
      <c r="A173" s="40">
        <v>124</v>
      </c>
      <c r="B173" s="81" t="s">
        <v>168</v>
      </c>
      <c r="C173" s="82" t="s">
        <v>169</v>
      </c>
      <c r="D173" s="83" t="s">
        <v>31</v>
      </c>
      <c r="E173" s="166"/>
      <c r="F173" s="203"/>
      <c r="G173" s="128">
        <v>1300</v>
      </c>
      <c r="H173" s="103"/>
      <c r="I173" s="183"/>
      <c r="J173" s="104">
        <v>27</v>
      </c>
      <c r="K173" s="103"/>
      <c r="L173" s="183"/>
      <c r="M173" s="104" t="s">
        <v>301</v>
      </c>
      <c r="N173" s="84"/>
    </row>
    <row r="174" spans="1:14" ht="15.75">
      <c r="A174" s="40">
        <v>125</v>
      </c>
      <c r="B174" s="81" t="s">
        <v>284</v>
      </c>
      <c r="C174" s="82" t="s">
        <v>316</v>
      </c>
      <c r="D174" s="83"/>
      <c r="E174" s="166"/>
      <c r="F174" s="203"/>
      <c r="G174" s="128">
        <v>270</v>
      </c>
      <c r="H174" s="103"/>
      <c r="I174" s="183"/>
      <c r="J174" s="104">
        <v>3.4</v>
      </c>
      <c r="K174" s="103"/>
      <c r="L174" s="183"/>
      <c r="M174" s="104" t="s">
        <v>301</v>
      </c>
      <c r="N174" s="84"/>
    </row>
    <row r="175" spans="1:14" ht="15.75">
      <c r="A175" s="40">
        <v>126</v>
      </c>
      <c r="B175" s="81" t="s">
        <v>170</v>
      </c>
      <c r="C175" s="82" t="s">
        <v>317</v>
      </c>
      <c r="D175" s="83" t="s">
        <v>31</v>
      </c>
      <c r="E175" s="166"/>
      <c r="F175" s="203"/>
      <c r="G175" s="128">
        <v>304</v>
      </c>
      <c r="H175" s="103"/>
      <c r="I175" s="183"/>
      <c r="J175" s="104">
        <v>3.2</v>
      </c>
      <c r="K175" s="103"/>
      <c r="L175" s="183"/>
      <c r="M175" s="104" t="s">
        <v>301</v>
      </c>
      <c r="N175" s="84"/>
    </row>
    <row r="176" spans="1:14" ht="15.75">
      <c r="A176" s="40">
        <v>127</v>
      </c>
      <c r="B176" s="81" t="s">
        <v>172</v>
      </c>
      <c r="C176" s="82" t="s">
        <v>318</v>
      </c>
      <c r="D176" s="83" t="s">
        <v>31</v>
      </c>
      <c r="E176" s="166"/>
      <c r="F176" s="203"/>
      <c r="G176" s="128">
        <v>522</v>
      </c>
      <c r="H176" s="103"/>
      <c r="I176" s="183"/>
      <c r="J176" s="104">
        <v>6</v>
      </c>
      <c r="K176" s="103"/>
      <c r="L176" s="183"/>
      <c r="M176" s="104">
        <v>6</v>
      </c>
      <c r="N176" s="84"/>
    </row>
    <row r="177" spans="1:14" ht="15.75">
      <c r="A177" s="40">
        <v>128</v>
      </c>
      <c r="B177" s="81" t="s">
        <v>173</v>
      </c>
      <c r="C177" s="82" t="s">
        <v>171</v>
      </c>
      <c r="D177" s="83" t="s">
        <v>31</v>
      </c>
      <c r="E177" s="166"/>
      <c r="F177" s="203"/>
      <c r="G177" s="128">
        <v>160</v>
      </c>
      <c r="H177" s="103"/>
      <c r="I177" s="183"/>
      <c r="J177" s="104">
        <v>1.7</v>
      </c>
      <c r="K177" s="103"/>
      <c r="L177" s="183"/>
      <c r="M177" s="104">
        <v>1.7</v>
      </c>
      <c r="N177" s="84"/>
    </row>
    <row r="178" spans="1:14" ht="16.5" thickBot="1">
      <c r="A178" s="38"/>
      <c r="B178" s="13"/>
      <c r="C178" s="24"/>
      <c r="D178" s="15"/>
      <c r="E178" s="165"/>
      <c r="F178" s="202"/>
      <c r="G178" s="127"/>
      <c r="H178" s="101"/>
      <c r="I178" s="182"/>
      <c r="J178" s="102"/>
      <c r="K178" s="101"/>
      <c r="L178" s="182"/>
      <c r="M178" s="102"/>
      <c r="N178" s="18"/>
    </row>
    <row r="179" spans="1:14" ht="15.75">
      <c r="A179" s="37"/>
      <c r="B179" s="32" t="s">
        <v>174</v>
      </c>
      <c r="C179" s="27"/>
      <c r="D179" s="28"/>
      <c r="E179" s="162">
        <f>SUM(E180)</f>
        <v>2320</v>
      </c>
      <c r="F179" s="197"/>
      <c r="G179" s="86"/>
      <c r="H179" s="97">
        <f>SUM(H180)</f>
        <v>0</v>
      </c>
      <c r="I179" s="178"/>
      <c r="J179" s="97"/>
      <c r="K179" s="97">
        <f>SUM(K180)</f>
        <v>0</v>
      </c>
      <c r="L179" s="178"/>
      <c r="M179" s="97"/>
      <c r="N179" s="29"/>
    </row>
    <row r="180" spans="1:14" ht="15.75">
      <c r="A180" s="41">
        <v>129</v>
      </c>
      <c r="B180" s="5" t="s">
        <v>175</v>
      </c>
      <c r="C180" s="7" t="s">
        <v>178</v>
      </c>
      <c r="D180" s="12" t="s">
        <v>21</v>
      </c>
      <c r="E180" s="166">
        <v>2320</v>
      </c>
      <c r="F180" s="203"/>
      <c r="G180" s="128">
        <v>500</v>
      </c>
      <c r="H180" s="93"/>
      <c r="I180" s="179"/>
      <c r="J180" s="96">
        <v>5</v>
      </c>
      <c r="K180" s="93"/>
      <c r="L180" s="179"/>
      <c r="M180" s="96">
        <v>5</v>
      </c>
      <c r="N180" s="17" t="s">
        <v>14</v>
      </c>
    </row>
    <row r="181" spans="2:14" ht="16.5" thickBot="1">
      <c r="B181" s="13"/>
      <c r="C181" s="24"/>
      <c r="D181" s="15"/>
      <c r="E181" s="165"/>
      <c r="F181" s="202"/>
      <c r="G181" s="127"/>
      <c r="H181" s="101"/>
      <c r="I181" s="182"/>
      <c r="J181" s="102"/>
      <c r="K181" s="101"/>
      <c r="L181" s="182"/>
      <c r="M181" s="102"/>
      <c r="N181" s="18"/>
    </row>
    <row r="182" spans="1:14" ht="15.75">
      <c r="A182" s="38"/>
      <c r="B182" s="32" t="s">
        <v>177</v>
      </c>
      <c r="C182" s="27"/>
      <c r="D182" s="28"/>
      <c r="E182" s="162"/>
      <c r="F182" s="197"/>
      <c r="G182" s="86"/>
      <c r="H182" s="97"/>
      <c r="I182" s="178"/>
      <c r="J182" s="97"/>
      <c r="K182" s="97"/>
      <c r="L182" s="178"/>
      <c r="M182" s="97"/>
      <c r="N182" s="29"/>
    </row>
    <row r="183" spans="1:14" ht="15.75">
      <c r="A183" s="40">
        <v>130</v>
      </c>
      <c r="B183" s="34" t="s">
        <v>176</v>
      </c>
      <c r="C183" s="42" t="s">
        <v>281</v>
      </c>
      <c r="D183" s="30" t="s">
        <v>21</v>
      </c>
      <c r="E183" s="163"/>
      <c r="F183" s="200"/>
      <c r="G183" s="125"/>
      <c r="H183" s="93"/>
      <c r="I183" s="179"/>
      <c r="J183" s="96"/>
      <c r="K183" s="93"/>
      <c r="L183" s="179"/>
      <c r="M183" s="96"/>
      <c r="N183" s="17"/>
    </row>
    <row r="184" spans="1:14" ht="16.5" thickBot="1">
      <c r="A184" s="38"/>
      <c r="B184" s="13"/>
      <c r="C184" s="24"/>
      <c r="D184" s="15"/>
      <c r="E184" s="165"/>
      <c r="F184" s="202"/>
      <c r="G184" s="127"/>
      <c r="H184" s="101"/>
      <c r="I184" s="182"/>
      <c r="J184" s="102"/>
      <c r="K184" s="101"/>
      <c r="L184" s="182"/>
      <c r="M184" s="102"/>
      <c r="N184" s="18"/>
    </row>
    <row r="185" spans="1:14" ht="15.75">
      <c r="A185" s="37"/>
      <c r="B185" s="32" t="s">
        <v>184</v>
      </c>
      <c r="C185" s="27"/>
      <c r="D185" s="28"/>
      <c r="E185" s="162">
        <f>SUM(E186:E191)</f>
        <v>5378</v>
      </c>
      <c r="F185" s="197"/>
      <c r="G185" s="86"/>
      <c r="H185" s="97">
        <f>SUM(H186:H191)</f>
        <v>220.39999999999998</v>
      </c>
      <c r="I185" s="178"/>
      <c r="J185" s="97"/>
      <c r="K185" s="97">
        <f>SUM(K186:K191)</f>
        <v>66.25</v>
      </c>
      <c r="L185" s="178"/>
      <c r="M185" s="97"/>
      <c r="N185" s="29"/>
    </row>
    <row r="186" spans="1:14" ht="15.75">
      <c r="A186" s="39">
        <v>131</v>
      </c>
      <c r="B186" s="5" t="s">
        <v>306</v>
      </c>
      <c r="C186" s="7" t="s">
        <v>179</v>
      </c>
      <c r="D186" s="12" t="s">
        <v>230</v>
      </c>
      <c r="E186" s="163">
        <v>1500</v>
      </c>
      <c r="F186" s="200"/>
      <c r="G186" s="125"/>
      <c r="H186" s="93">
        <v>55</v>
      </c>
      <c r="I186" s="179"/>
      <c r="J186" s="96"/>
      <c r="K186" s="93">
        <v>12</v>
      </c>
      <c r="L186" s="179"/>
      <c r="M186" s="96"/>
      <c r="N186" s="17" t="s">
        <v>231</v>
      </c>
    </row>
    <row r="187" spans="1:14" ht="15.75">
      <c r="A187" s="39">
        <v>132</v>
      </c>
      <c r="B187" s="5" t="s">
        <v>376</v>
      </c>
      <c r="C187" s="7" t="s">
        <v>179</v>
      </c>
      <c r="D187" s="12" t="s">
        <v>230</v>
      </c>
      <c r="E187" s="163">
        <v>3000</v>
      </c>
      <c r="F187" s="200"/>
      <c r="G187" s="125"/>
      <c r="H187" s="93">
        <v>55</v>
      </c>
      <c r="I187" s="179"/>
      <c r="J187" s="96"/>
      <c r="K187" s="93">
        <v>24</v>
      </c>
      <c r="L187" s="179"/>
      <c r="M187" s="96"/>
      <c r="N187" s="17" t="s">
        <v>231</v>
      </c>
    </row>
    <row r="188" spans="1:14" ht="15.75">
      <c r="A188" s="39">
        <v>133</v>
      </c>
      <c r="B188" s="5" t="s">
        <v>180</v>
      </c>
      <c r="C188" s="7" t="s">
        <v>181</v>
      </c>
      <c r="D188" s="12" t="s">
        <v>99</v>
      </c>
      <c r="E188" s="163">
        <v>78</v>
      </c>
      <c r="F188" s="200"/>
      <c r="G188" s="125"/>
      <c r="H188" s="93">
        <f>1.3*24</f>
        <v>31.200000000000003</v>
      </c>
      <c r="I188" s="179"/>
      <c r="J188" s="96"/>
      <c r="K188" s="93">
        <v>0.25</v>
      </c>
      <c r="L188" s="179"/>
      <c r="M188" s="96"/>
      <c r="N188" s="63" t="s">
        <v>231</v>
      </c>
    </row>
    <row r="189" spans="1:14" ht="15.75">
      <c r="A189" s="39">
        <v>134</v>
      </c>
      <c r="B189" s="5" t="s">
        <v>305</v>
      </c>
      <c r="C189" s="7" t="s">
        <v>182</v>
      </c>
      <c r="D189" s="12" t="s">
        <v>31</v>
      </c>
      <c r="E189" s="163">
        <v>500</v>
      </c>
      <c r="F189" s="200"/>
      <c r="G189" s="125"/>
      <c r="H189" s="93">
        <f>1.5*24</f>
        <v>36</v>
      </c>
      <c r="I189" s="179"/>
      <c r="J189" s="96"/>
      <c r="K189" s="93">
        <v>3.6</v>
      </c>
      <c r="L189" s="179"/>
      <c r="M189" s="96"/>
      <c r="N189" s="63" t="s">
        <v>231</v>
      </c>
    </row>
    <row r="190" spans="1:14" ht="15.75">
      <c r="A190" s="40">
        <v>135</v>
      </c>
      <c r="B190" s="34" t="s">
        <v>307</v>
      </c>
      <c r="C190" s="42" t="s">
        <v>182</v>
      </c>
      <c r="D190" s="30" t="s">
        <v>31</v>
      </c>
      <c r="E190" s="163"/>
      <c r="F190" s="200"/>
      <c r="G190" s="125">
        <v>4100</v>
      </c>
      <c r="H190" s="93"/>
      <c r="I190" s="179"/>
      <c r="J190" s="96">
        <v>57</v>
      </c>
      <c r="K190" s="93"/>
      <c r="L190" s="179"/>
      <c r="M190" s="96">
        <v>42</v>
      </c>
      <c r="N190" s="63" t="s">
        <v>22</v>
      </c>
    </row>
    <row r="191" spans="1:14" ht="15.75">
      <c r="A191" s="231">
        <v>136</v>
      </c>
      <c r="B191" s="240" t="s">
        <v>282</v>
      </c>
      <c r="C191" s="90" t="s">
        <v>183</v>
      </c>
      <c r="D191" s="242" t="s">
        <v>54</v>
      </c>
      <c r="E191" s="164">
        <v>300</v>
      </c>
      <c r="F191" s="247"/>
      <c r="G191" s="126"/>
      <c r="H191" s="99">
        <v>43.2</v>
      </c>
      <c r="I191" s="252"/>
      <c r="J191" s="100"/>
      <c r="K191" s="99">
        <v>26.4</v>
      </c>
      <c r="L191" s="252"/>
      <c r="M191" s="100"/>
      <c r="N191" s="250" t="s">
        <v>22</v>
      </c>
    </row>
    <row r="192" spans="1:14" ht="16.5" thickBot="1">
      <c r="A192" s="38"/>
      <c r="B192" s="13" t="s">
        <v>375</v>
      </c>
      <c r="C192" s="24"/>
      <c r="D192" s="15"/>
      <c r="E192" s="165"/>
      <c r="F192" s="202"/>
      <c r="G192" s="127"/>
      <c r="H192" s="101"/>
      <c r="I192" s="182"/>
      <c r="J192" s="102"/>
      <c r="K192" s="101"/>
      <c r="L192" s="182"/>
      <c r="M192" s="102"/>
      <c r="N192" s="18"/>
    </row>
    <row r="193" spans="1:24" s="46" customFormat="1" ht="16.5" thickBot="1">
      <c r="A193" s="44"/>
      <c r="B193" s="43" t="s">
        <v>308</v>
      </c>
      <c r="C193" s="52"/>
      <c r="D193" s="53"/>
      <c r="E193" s="173"/>
      <c r="F193" s="210"/>
      <c r="G193" s="136"/>
      <c r="H193" s="120"/>
      <c r="I193" s="191"/>
      <c r="J193" s="121"/>
      <c r="K193" s="120"/>
      <c r="L193" s="191"/>
      <c r="M193" s="121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</row>
    <row r="194" spans="1:14" ht="15.75">
      <c r="A194" s="37"/>
      <c r="B194" s="32" t="s">
        <v>63</v>
      </c>
      <c r="C194" s="27"/>
      <c r="D194" s="28"/>
      <c r="E194" s="213">
        <f>SUM(E195:E201)</f>
        <v>2474.0899999999997</v>
      </c>
      <c r="F194" s="197">
        <f>SUM(F195:F201)</f>
        <v>50</v>
      </c>
      <c r="G194" s="86"/>
      <c r="H194" s="97">
        <f>SUM(H195:H201)</f>
        <v>41.24999999999999</v>
      </c>
      <c r="I194" s="178">
        <f>SUM(I195:I201)</f>
        <v>2.2</v>
      </c>
      <c r="J194" s="97"/>
      <c r="K194" s="97">
        <f>SUM(K195:K201)</f>
        <v>24.28</v>
      </c>
      <c r="L194" s="178">
        <f>SUM(L195:L201)</f>
        <v>1.24</v>
      </c>
      <c r="M194" s="97"/>
      <c r="N194" s="29"/>
    </row>
    <row r="195" spans="1:16" ht="15.75">
      <c r="A195" s="95">
        <v>137</v>
      </c>
      <c r="B195" s="240" t="s">
        <v>55</v>
      </c>
      <c r="C195" s="90" t="s">
        <v>329</v>
      </c>
      <c r="D195" s="242" t="s">
        <v>54</v>
      </c>
      <c r="E195" s="291">
        <v>357.89</v>
      </c>
      <c r="F195" s="269">
        <v>50</v>
      </c>
      <c r="G195" s="245">
        <v>392.11</v>
      </c>
      <c r="H195" s="122">
        <v>15.8</v>
      </c>
      <c r="I195" s="270">
        <v>2.2</v>
      </c>
      <c r="J195" s="116">
        <v>10.8</v>
      </c>
      <c r="K195" s="122">
        <v>8.36</v>
      </c>
      <c r="L195" s="270">
        <v>1.24</v>
      </c>
      <c r="M195" s="116">
        <v>0</v>
      </c>
      <c r="N195" s="155" t="s">
        <v>14</v>
      </c>
      <c r="P195" s="290"/>
    </row>
    <row r="196" spans="1:14" ht="15.75">
      <c r="A196" s="95">
        <v>138</v>
      </c>
      <c r="B196" s="240" t="s">
        <v>56</v>
      </c>
      <c r="C196" s="90" t="s">
        <v>329</v>
      </c>
      <c r="D196" s="242" t="s">
        <v>31</v>
      </c>
      <c r="E196" s="291">
        <v>1200</v>
      </c>
      <c r="F196" s="271"/>
      <c r="G196" s="245"/>
      <c r="H196" s="122">
        <v>9.6</v>
      </c>
      <c r="I196" s="271"/>
      <c r="J196" s="116">
        <v>4.8</v>
      </c>
      <c r="K196" s="122">
        <v>6</v>
      </c>
      <c r="L196" s="271"/>
      <c r="M196" s="116">
        <v>3.6</v>
      </c>
      <c r="N196" s="155" t="s">
        <v>14</v>
      </c>
    </row>
    <row r="197" spans="1:14" ht="15.75">
      <c r="A197" s="143">
        <v>139</v>
      </c>
      <c r="B197" s="240" t="s">
        <v>57</v>
      </c>
      <c r="C197" s="90" t="s">
        <v>329</v>
      </c>
      <c r="D197" s="242" t="s">
        <v>31</v>
      </c>
      <c r="E197" s="291">
        <v>90</v>
      </c>
      <c r="F197" s="271"/>
      <c r="G197" s="245"/>
      <c r="H197" s="122">
        <v>1</v>
      </c>
      <c r="I197" s="271"/>
      <c r="J197" s="116"/>
      <c r="K197" s="122">
        <v>1</v>
      </c>
      <c r="L197" s="271"/>
      <c r="M197" s="116"/>
      <c r="N197" s="155" t="s">
        <v>14</v>
      </c>
    </row>
    <row r="198" spans="1:14" ht="15.75">
      <c r="A198" s="95">
        <v>140</v>
      </c>
      <c r="B198" s="240" t="s">
        <v>58</v>
      </c>
      <c r="C198" s="90" t="s">
        <v>329</v>
      </c>
      <c r="D198" s="242" t="s">
        <v>31</v>
      </c>
      <c r="E198" s="291">
        <v>65</v>
      </c>
      <c r="F198" s="271"/>
      <c r="G198" s="245">
        <v>35</v>
      </c>
      <c r="H198" s="122">
        <v>0.93</v>
      </c>
      <c r="I198" s="271"/>
      <c r="J198" s="116">
        <v>0.51</v>
      </c>
      <c r="K198" s="122">
        <v>1.1</v>
      </c>
      <c r="L198" s="271"/>
      <c r="M198" s="116">
        <v>0.34</v>
      </c>
      <c r="N198" s="155" t="s">
        <v>14</v>
      </c>
    </row>
    <row r="199" spans="1:14" ht="15.75">
      <c r="A199" s="95">
        <v>141</v>
      </c>
      <c r="B199" s="240" t="s">
        <v>59</v>
      </c>
      <c r="C199" s="90" t="s">
        <v>329</v>
      </c>
      <c r="D199" s="242" t="s">
        <v>31</v>
      </c>
      <c r="E199" s="291">
        <v>350</v>
      </c>
      <c r="F199" s="271"/>
      <c r="G199" s="245">
        <v>150</v>
      </c>
      <c r="H199" s="122">
        <v>5.76</v>
      </c>
      <c r="I199" s="271"/>
      <c r="J199" s="116"/>
      <c r="K199" s="122">
        <v>2.78</v>
      </c>
      <c r="L199" s="271"/>
      <c r="M199" s="116">
        <v>0.9</v>
      </c>
      <c r="N199" s="155" t="s">
        <v>14</v>
      </c>
    </row>
    <row r="200" spans="1:14" ht="15.75">
      <c r="A200" s="231">
        <v>142</v>
      </c>
      <c r="B200" s="240" t="s">
        <v>60</v>
      </c>
      <c r="C200" s="90" t="s">
        <v>329</v>
      </c>
      <c r="D200" s="242" t="s">
        <v>31</v>
      </c>
      <c r="E200" s="292">
        <v>360</v>
      </c>
      <c r="F200" s="271"/>
      <c r="G200" s="245"/>
      <c r="H200" s="122">
        <v>3.36</v>
      </c>
      <c r="I200" s="271"/>
      <c r="J200" s="116"/>
      <c r="K200" s="122">
        <v>2.64</v>
      </c>
      <c r="L200" s="271"/>
      <c r="M200" s="116"/>
      <c r="N200" s="155" t="s">
        <v>14</v>
      </c>
    </row>
    <row r="201" spans="1:14" ht="15.75">
      <c r="A201" s="95">
        <v>143</v>
      </c>
      <c r="B201" s="138" t="s">
        <v>61</v>
      </c>
      <c r="C201" s="90" t="s">
        <v>329</v>
      </c>
      <c r="D201" s="91" t="s">
        <v>54</v>
      </c>
      <c r="E201" s="293">
        <v>51.2</v>
      </c>
      <c r="F201" s="203"/>
      <c r="G201" s="104">
        <v>198.8</v>
      </c>
      <c r="H201" s="103">
        <v>4.8</v>
      </c>
      <c r="I201" s="183"/>
      <c r="J201" s="104">
        <v>4.8</v>
      </c>
      <c r="K201" s="103">
        <v>2.4</v>
      </c>
      <c r="L201" s="183"/>
      <c r="M201" s="104"/>
      <c r="N201" s="151" t="s">
        <v>14</v>
      </c>
    </row>
    <row r="202" spans="1:14" ht="16.5" thickBot="1">
      <c r="A202" s="38"/>
      <c r="B202" s="13"/>
      <c r="C202" s="14"/>
      <c r="D202" s="15"/>
      <c r="E202" s="165"/>
      <c r="F202" s="202"/>
      <c r="G202" s="127"/>
      <c r="H202" s="101"/>
      <c r="I202" s="182"/>
      <c r="J202" s="102"/>
      <c r="K202" s="101"/>
      <c r="L202" s="182"/>
      <c r="M202" s="102"/>
      <c r="N202" s="18"/>
    </row>
    <row r="203" spans="1:14" ht="15.75">
      <c r="A203" s="37"/>
      <c r="B203" s="32" t="s">
        <v>10</v>
      </c>
      <c r="C203" s="27"/>
      <c r="D203" s="28"/>
      <c r="E203" s="162">
        <f>SUM(E204:E204)</f>
        <v>239</v>
      </c>
      <c r="F203" s="197"/>
      <c r="G203" s="86"/>
      <c r="H203" s="97">
        <f>SUM(H204:H204)</f>
        <v>7.14</v>
      </c>
      <c r="I203" s="178"/>
      <c r="J203" s="97"/>
      <c r="K203" s="97">
        <f>SUM(K204:K204)</f>
        <v>2.02</v>
      </c>
      <c r="L203" s="178"/>
      <c r="M203" s="97"/>
      <c r="N203" s="29"/>
    </row>
    <row r="204" spans="1:14" ht="15.75">
      <c r="A204" s="95">
        <v>144</v>
      </c>
      <c r="B204" s="240" t="s">
        <v>11</v>
      </c>
      <c r="C204" s="90" t="s">
        <v>342</v>
      </c>
      <c r="D204" s="242" t="s">
        <v>12</v>
      </c>
      <c r="E204" s="174">
        <v>239</v>
      </c>
      <c r="F204" s="211"/>
      <c r="G204" s="134">
        <v>56</v>
      </c>
      <c r="H204" s="122">
        <v>7.14</v>
      </c>
      <c r="I204" s="192"/>
      <c r="J204" s="123"/>
      <c r="K204" s="122">
        <v>2.02</v>
      </c>
      <c r="L204" s="192"/>
      <c r="M204" s="123"/>
      <c r="N204" s="155" t="s">
        <v>14</v>
      </c>
    </row>
    <row r="205" spans="1:14" ht="16.5" thickBot="1">
      <c r="A205" s="38"/>
      <c r="B205" s="13"/>
      <c r="C205" s="14"/>
      <c r="D205" s="15"/>
      <c r="E205" s="165"/>
      <c r="F205" s="202"/>
      <c r="G205" s="127"/>
      <c r="H205" s="101"/>
      <c r="I205" s="182"/>
      <c r="J205" s="102"/>
      <c r="K205" s="101"/>
      <c r="L205" s="182"/>
      <c r="M205" s="102"/>
      <c r="N205" s="18"/>
    </row>
    <row r="206" spans="1:14" ht="15.75">
      <c r="A206" s="37"/>
      <c r="B206" s="32" t="s">
        <v>196</v>
      </c>
      <c r="C206" s="27"/>
      <c r="D206" s="28"/>
      <c r="E206" s="162">
        <f>SUM(E207:E215)</f>
        <v>3100</v>
      </c>
      <c r="F206" s="197"/>
      <c r="G206" s="86"/>
      <c r="H206" s="97">
        <f>SUM(H207:H215)</f>
        <v>24.27</v>
      </c>
      <c r="I206" s="178"/>
      <c r="J206" s="97"/>
      <c r="K206" s="97">
        <f>SUM(K207:K215)</f>
        <v>30.27</v>
      </c>
      <c r="L206" s="178"/>
      <c r="M206" s="97"/>
      <c r="N206" s="29"/>
    </row>
    <row r="207" spans="1:14" ht="15.75">
      <c r="A207" s="41">
        <v>145</v>
      </c>
      <c r="B207" s="5" t="s">
        <v>185</v>
      </c>
      <c r="C207" s="7" t="s">
        <v>186</v>
      </c>
      <c r="D207" s="12" t="s">
        <v>31</v>
      </c>
      <c r="E207" s="166">
        <v>300</v>
      </c>
      <c r="F207" s="203"/>
      <c r="G207" s="128">
        <v>400</v>
      </c>
      <c r="H207" s="103">
        <v>2</v>
      </c>
      <c r="I207" s="183"/>
      <c r="J207" s="104">
        <v>4</v>
      </c>
      <c r="K207" s="103">
        <v>2</v>
      </c>
      <c r="L207" s="183"/>
      <c r="M207" s="104">
        <v>4</v>
      </c>
      <c r="N207" s="17" t="s">
        <v>14</v>
      </c>
    </row>
    <row r="208" spans="1:14" ht="15.75">
      <c r="A208" s="41">
        <v>146</v>
      </c>
      <c r="B208" s="5" t="s">
        <v>187</v>
      </c>
      <c r="C208" s="7" t="s">
        <v>302</v>
      </c>
      <c r="D208" s="12" t="s">
        <v>31</v>
      </c>
      <c r="E208" s="166">
        <v>50</v>
      </c>
      <c r="F208" s="203"/>
      <c r="G208" s="128">
        <v>250</v>
      </c>
      <c r="H208" s="103">
        <v>0.27</v>
      </c>
      <c r="I208" s="183"/>
      <c r="J208" s="104">
        <v>2</v>
      </c>
      <c r="K208" s="103">
        <v>0.27</v>
      </c>
      <c r="L208" s="183"/>
      <c r="M208" s="104">
        <v>2</v>
      </c>
      <c r="N208" s="17" t="s">
        <v>14</v>
      </c>
    </row>
    <row r="209" spans="1:14" ht="15.75">
      <c r="A209" s="39">
        <v>147</v>
      </c>
      <c r="B209" s="5" t="s">
        <v>188</v>
      </c>
      <c r="C209" s="7" t="s">
        <v>189</v>
      </c>
      <c r="D209" s="12" t="s">
        <v>31</v>
      </c>
      <c r="E209" s="166">
        <v>800</v>
      </c>
      <c r="F209" s="203"/>
      <c r="G209" s="128"/>
      <c r="H209" s="330">
        <v>22</v>
      </c>
      <c r="I209" s="183"/>
      <c r="J209" s="333">
        <v>30</v>
      </c>
      <c r="K209" s="330">
        <v>28</v>
      </c>
      <c r="L209" s="183"/>
      <c r="M209" s="104"/>
      <c r="N209" s="17" t="s">
        <v>14</v>
      </c>
    </row>
    <row r="210" spans="1:14" ht="15.75">
      <c r="A210" s="39">
        <v>148</v>
      </c>
      <c r="B210" s="5" t="s">
        <v>190</v>
      </c>
      <c r="C210" s="7" t="s">
        <v>189</v>
      </c>
      <c r="D210" s="12" t="s">
        <v>31</v>
      </c>
      <c r="E210" s="166">
        <v>200</v>
      </c>
      <c r="F210" s="203"/>
      <c r="G210" s="128"/>
      <c r="H210" s="331"/>
      <c r="I210" s="183"/>
      <c r="J210" s="334"/>
      <c r="K210" s="331"/>
      <c r="L210" s="183"/>
      <c r="M210" s="104"/>
      <c r="N210" s="17" t="s">
        <v>14</v>
      </c>
    </row>
    <row r="211" spans="1:14" ht="15.75">
      <c r="A211" s="39">
        <v>149</v>
      </c>
      <c r="B211" s="5" t="s">
        <v>191</v>
      </c>
      <c r="C211" s="7" t="s">
        <v>189</v>
      </c>
      <c r="D211" s="12" t="s">
        <v>31</v>
      </c>
      <c r="E211" s="166">
        <v>1300</v>
      </c>
      <c r="F211" s="203"/>
      <c r="G211" s="128"/>
      <c r="H211" s="331"/>
      <c r="I211" s="183"/>
      <c r="J211" s="334"/>
      <c r="K211" s="331"/>
      <c r="L211" s="183"/>
      <c r="M211" s="104"/>
      <c r="N211" s="17" t="s">
        <v>14</v>
      </c>
    </row>
    <row r="212" spans="1:14" ht="15.75">
      <c r="A212" s="39">
        <v>150</v>
      </c>
      <c r="B212" s="5" t="s">
        <v>192</v>
      </c>
      <c r="C212" s="7" t="s">
        <v>189</v>
      </c>
      <c r="D212" s="12" t="s">
        <v>31</v>
      </c>
      <c r="E212" s="166">
        <v>250</v>
      </c>
      <c r="F212" s="203"/>
      <c r="G212" s="128"/>
      <c r="H212" s="331"/>
      <c r="I212" s="183"/>
      <c r="J212" s="334"/>
      <c r="K212" s="331"/>
      <c r="L212" s="183"/>
      <c r="M212" s="104"/>
      <c r="N212" s="17" t="s">
        <v>14</v>
      </c>
    </row>
    <row r="213" spans="1:14" ht="15.75">
      <c r="A213" s="39">
        <v>151</v>
      </c>
      <c r="B213" s="5" t="s">
        <v>193</v>
      </c>
      <c r="C213" s="7" t="s">
        <v>189</v>
      </c>
      <c r="D213" s="12" t="s">
        <v>31</v>
      </c>
      <c r="E213" s="166">
        <v>150</v>
      </c>
      <c r="F213" s="203"/>
      <c r="G213" s="128"/>
      <c r="H213" s="331"/>
      <c r="I213" s="183"/>
      <c r="J213" s="334"/>
      <c r="K213" s="331"/>
      <c r="L213" s="183"/>
      <c r="M213" s="104"/>
      <c r="N213" s="17" t="s">
        <v>14</v>
      </c>
    </row>
    <row r="214" spans="1:14" ht="15.75">
      <c r="A214" s="39">
        <v>152</v>
      </c>
      <c r="B214" s="5" t="s">
        <v>194</v>
      </c>
      <c r="C214" s="7" t="s">
        <v>189</v>
      </c>
      <c r="D214" s="12" t="s">
        <v>31</v>
      </c>
      <c r="E214" s="166">
        <v>50</v>
      </c>
      <c r="F214" s="203"/>
      <c r="G214" s="128"/>
      <c r="H214" s="332"/>
      <c r="I214" s="183"/>
      <c r="J214" s="335"/>
      <c r="K214" s="332"/>
      <c r="L214" s="183"/>
      <c r="M214" s="104"/>
      <c r="N214" s="17" t="s">
        <v>14</v>
      </c>
    </row>
    <row r="215" spans="1:14" ht="15.75">
      <c r="A215" s="40">
        <v>153</v>
      </c>
      <c r="B215" s="34" t="s">
        <v>195</v>
      </c>
      <c r="C215" s="42" t="s">
        <v>189</v>
      </c>
      <c r="D215" s="30" t="s">
        <v>31</v>
      </c>
      <c r="E215" s="163"/>
      <c r="F215" s="200"/>
      <c r="G215" s="125" t="s">
        <v>301</v>
      </c>
      <c r="H215" s="93"/>
      <c r="I215" s="179"/>
      <c r="J215" s="96" t="s">
        <v>301</v>
      </c>
      <c r="K215" s="93"/>
      <c r="L215" s="179"/>
      <c r="M215" s="96" t="s">
        <v>301</v>
      </c>
      <c r="N215" s="17"/>
    </row>
    <row r="216" spans="1:14" ht="16.5" thickBot="1">
      <c r="A216" s="38"/>
      <c r="B216" s="13"/>
      <c r="C216" s="14"/>
      <c r="D216" s="15"/>
      <c r="E216" s="165"/>
      <c r="F216" s="202"/>
      <c r="G216" s="127"/>
      <c r="H216" s="101"/>
      <c r="I216" s="182"/>
      <c r="J216" s="102"/>
      <c r="K216" s="101"/>
      <c r="L216" s="182"/>
      <c r="M216" s="102"/>
      <c r="N216" s="18"/>
    </row>
    <row r="217" spans="1:14" ht="15.75">
      <c r="A217" s="37"/>
      <c r="B217" s="32" t="s">
        <v>202</v>
      </c>
      <c r="C217" s="27"/>
      <c r="D217" s="28"/>
      <c r="E217" s="162">
        <f>SUM(E218)</f>
        <v>450</v>
      </c>
      <c r="F217" s="162"/>
      <c r="G217" s="162"/>
      <c r="H217" s="213">
        <f>SUM(H218)</f>
        <v>5</v>
      </c>
      <c r="I217" s="162"/>
      <c r="J217" s="162"/>
      <c r="K217" s="213">
        <f>SUM(K218)</f>
        <v>3.5</v>
      </c>
      <c r="L217" s="162"/>
      <c r="M217" s="162"/>
      <c r="N217" s="29"/>
    </row>
    <row r="218" spans="1:24" s="67" customFormat="1" ht="15.75">
      <c r="A218" s="41">
        <v>154</v>
      </c>
      <c r="B218" s="68" t="s">
        <v>197</v>
      </c>
      <c r="C218" s="69" t="s">
        <v>270</v>
      </c>
      <c r="D218" s="70" t="s">
        <v>31</v>
      </c>
      <c r="E218" s="174">
        <v>450</v>
      </c>
      <c r="F218" s="211"/>
      <c r="G218" s="134"/>
      <c r="H218" s="122">
        <v>5</v>
      </c>
      <c r="I218" s="192"/>
      <c r="J218" s="116">
        <v>10</v>
      </c>
      <c r="K218" s="122">
        <v>3.5</v>
      </c>
      <c r="L218" s="192"/>
      <c r="M218" s="116">
        <v>5.5</v>
      </c>
      <c r="N218" s="71"/>
      <c r="O218" s="66"/>
      <c r="P218" s="66"/>
      <c r="Q218" s="66"/>
      <c r="R218" s="66"/>
      <c r="S218" s="66"/>
      <c r="T218" s="66"/>
      <c r="U218" s="66"/>
      <c r="V218" s="66"/>
      <c r="W218" s="66"/>
      <c r="X218" s="66"/>
    </row>
    <row r="219" spans="1:14" ht="16.5" thickBot="1">
      <c r="A219" s="38"/>
      <c r="B219" s="13"/>
      <c r="C219" s="24"/>
      <c r="D219" s="15"/>
      <c r="E219" s="165"/>
      <c r="F219" s="202"/>
      <c r="G219" s="127"/>
      <c r="H219" s="101"/>
      <c r="I219" s="182"/>
      <c r="J219" s="102"/>
      <c r="K219" s="101"/>
      <c r="L219" s="182"/>
      <c r="M219" s="102"/>
      <c r="N219" s="18"/>
    </row>
    <row r="220" spans="1:14" ht="15.75">
      <c r="A220" s="37"/>
      <c r="B220" s="32" t="s">
        <v>203</v>
      </c>
      <c r="C220" s="27"/>
      <c r="D220" s="28"/>
      <c r="E220" s="162">
        <f>SUM(E221:E222)</f>
        <v>3135</v>
      </c>
      <c r="F220" s="197"/>
      <c r="G220" s="86"/>
      <c r="H220" s="97">
        <f>SUM(H221:H222)</f>
        <v>45.11</v>
      </c>
      <c r="I220" s="178"/>
      <c r="J220" s="97"/>
      <c r="K220" s="97">
        <f>SUM(K221:K222)</f>
        <v>38.77</v>
      </c>
      <c r="L220" s="178"/>
      <c r="M220" s="97"/>
      <c r="N220" s="29"/>
    </row>
    <row r="221" spans="1:15" ht="15.75">
      <c r="A221" s="248">
        <v>155</v>
      </c>
      <c r="B221" s="240" t="s">
        <v>198</v>
      </c>
      <c r="C221" s="90" t="s">
        <v>199</v>
      </c>
      <c r="D221" s="242" t="s">
        <v>31</v>
      </c>
      <c r="E221" s="171">
        <v>2480</v>
      </c>
      <c r="F221" s="247"/>
      <c r="G221" s="134"/>
      <c r="H221" s="114">
        <v>38.26</v>
      </c>
      <c r="I221" s="252"/>
      <c r="J221" s="116"/>
      <c r="K221" s="114">
        <v>31.92</v>
      </c>
      <c r="L221" s="252"/>
      <c r="M221" s="116"/>
      <c r="N221" s="155" t="s">
        <v>22</v>
      </c>
      <c r="O221" s="251"/>
    </row>
    <row r="222" spans="1:24" s="215" customFormat="1" ht="15.75">
      <c r="A222" s="248">
        <v>156</v>
      </c>
      <c r="B222" s="240" t="s">
        <v>200</v>
      </c>
      <c r="C222" s="90" t="s">
        <v>201</v>
      </c>
      <c r="D222" s="242" t="s">
        <v>31</v>
      </c>
      <c r="E222" s="171">
        <v>655</v>
      </c>
      <c r="F222" s="207"/>
      <c r="G222" s="134"/>
      <c r="H222" s="114">
        <v>6.85</v>
      </c>
      <c r="I222" s="188"/>
      <c r="J222" s="116"/>
      <c r="K222" s="114">
        <v>6.85</v>
      </c>
      <c r="L222" s="188"/>
      <c r="M222" s="116"/>
      <c r="N222" s="155" t="s">
        <v>22</v>
      </c>
      <c r="O222" s="251"/>
      <c r="P222" s="251"/>
      <c r="Q222" s="251"/>
      <c r="R222" s="251"/>
      <c r="S222" s="251"/>
      <c r="T222" s="251"/>
      <c r="U222" s="251"/>
      <c r="V222" s="223"/>
      <c r="W222" s="223"/>
      <c r="X222" s="223"/>
    </row>
    <row r="223" spans="1:14" ht="16.5" thickBot="1">
      <c r="A223" s="38"/>
      <c r="B223" s="13"/>
      <c r="C223" s="14"/>
      <c r="D223" s="15"/>
      <c r="E223" s="165"/>
      <c r="F223" s="202"/>
      <c r="G223" s="127"/>
      <c r="H223" s="101"/>
      <c r="I223" s="182"/>
      <c r="J223" s="102"/>
      <c r="K223" s="101"/>
      <c r="L223" s="182"/>
      <c r="M223" s="102"/>
      <c r="N223" s="18"/>
    </row>
    <row r="224" spans="1:14" ht="15.75">
      <c r="A224" s="37"/>
      <c r="B224" s="32" t="s">
        <v>207</v>
      </c>
      <c r="C224" s="27"/>
      <c r="D224" s="28"/>
      <c r="E224" s="162">
        <f>SUM(E225:E231)</f>
        <v>4103</v>
      </c>
      <c r="F224" s="197"/>
      <c r="G224" s="86"/>
      <c r="H224" s="97">
        <f>SUM(H225:H231)</f>
        <v>31.5</v>
      </c>
      <c r="I224" s="178"/>
      <c r="J224" s="97"/>
      <c r="K224" s="97">
        <f>SUM(K225:K231)</f>
        <v>22.700000000000003</v>
      </c>
      <c r="L224" s="178"/>
      <c r="M224" s="97"/>
      <c r="N224" s="29"/>
    </row>
    <row r="225" spans="1:24" ht="15.75">
      <c r="A225" s="248">
        <v>157</v>
      </c>
      <c r="B225" s="240" t="s">
        <v>208</v>
      </c>
      <c r="C225" s="90" t="s">
        <v>209</v>
      </c>
      <c r="D225" s="242" t="s">
        <v>31</v>
      </c>
      <c r="E225" s="171">
        <v>820</v>
      </c>
      <c r="F225" s="247"/>
      <c r="G225" s="134"/>
      <c r="H225" s="114">
        <v>6.7</v>
      </c>
      <c r="I225" s="252"/>
      <c r="J225" s="116"/>
      <c r="K225" s="114">
        <v>4.1</v>
      </c>
      <c r="L225" s="252"/>
      <c r="M225" s="116"/>
      <c r="N225" s="155" t="s">
        <v>14</v>
      </c>
      <c r="O225" s="229"/>
      <c r="P225" s="229"/>
      <c r="Q225" s="229"/>
      <c r="R225" s="229"/>
      <c r="S225" s="229"/>
      <c r="T225" s="229"/>
      <c r="U225" s="229"/>
      <c r="V225" s="229"/>
      <c r="W225" s="229"/>
      <c r="X225" s="229"/>
    </row>
    <row r="226" spans="1:24" s="65" customFormat="1" ht="15.75">
      <c r="A226" s="231">
        <v>158</v>
      </c>
      <c r="B226" s="240" t="s">
        <v>210</v>
      </c>
      <c r="C226" s="90" t="s">
        <v>209</v>
      </c>
      <c r="D226" s="242" t="s">
        <v>21</v>
      </c>
      <c r="E226" s="171">
        <v>1050</v>
      </c>
      <c r="F226" s="207"/>
      <c r="G226" s="134"/>
      <c r="H226" s="114">
        <v>15</v>
      </c>
      <c r="I226" s="188"/>
      <c r="J226" s="116"/>
      <c r="K226" s="114">
        <v>10</v>
      </c>
      <c r="L226" s="188"/>
      <c r="M226" s="116"/>
      <c r="N226" s="155" t="s">
        <v>14</v>
      </c>
      <c r="O226" s="230"/>
      <c r="P226" s="230"/>
      <c r="Q226" s="230"/>
      <c r="R226" s="230"/>
      <c r="S226" s="230"/>
      <c r="T226" s="230"/>
      <c r="U226" s="230"/>
      <c r="V226" s="230"/>
      <c r="W226" s="230"/>
      <c r="X226" s="230"/>
    </row>
    <row r="227" spans="1:24" ht="15.75">
      <c r="A227" s="231">
        <v>159</v>
      </c>
      <c r="B227" s="240" t="s">
        <v>216</v>
      </c>
      <c r="C227" s="90" t="s">
        <v>209</v>
      </c>
      <c r="D227" s="254" t="s">
        <v>100</v>
      </c>
      <c r="E227" s="171">
        <v>1547</v>
      </c>
      <c r="F227" s="207"/>
      <c r="G227" s="134"/>
      <c r="H227" s="114">
        <v>5.7</v>
      </c>
      <c r="I227" s="188"/>
      <c r="J227" s="116"/>
      <c r="K227" s="114">
        <v>4.5</v>
      </c>
      <c r="L227" s="188"/>
      <c r="M227" s="116"/>
      <c r="N227" s="155" t="s">
        <v>14</v>
      </c>
      <c r="O227" s="229"/>
      <c r="P227" s="229"/>
      <c r="Q227" s="229"/>
      <c r="R227" s="229"/>
      <c r="S227" s="229"/>
      <c r="T227" s="229"/>
      <c r="U227" s="229"/>
      <c r="V227" s="229"/>
      <c r="W227" s="229"/>
      <c r="X227" s="229"/>
    </row>
    <row r="228" spans="1:24" ht="15.75">
      <c r="A228" s="232">
        <v>160</v>
      </c>
      <c r="B228" s="246" t="s">
        <v>211</v>
      </c>
      <c r="C228" s="80" t="s">
        <v>212</v>
      </c>
      <c r="D228" s="245" t="s">
        <v>100</v>
      </c>
      <c r="E228" s="171"/>
      <c r="F228" s="207"/>
      <c r="G228" s="134">
        <v>1300</v>
      </c>
      <c r="H228" s="114"/>
      <c r="I228" s="188"/>
      <c r="J228" s="116">
        <v>25</v>
      </c>
      <c r="K228" s="114"/>
      <c r="L228" s="188"/>
      <c r="M228" s="116">
        <v>8</v>
      </c>
      <c r="N228" s="155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</row>
    <row r="229" spans="1:24" ht="15.75">
      <c r="A229" s="231">
        <v>161</v>
      </c>
      <c r="B229" s="240" t="s">
        <v>217</v>
      </c>
      <c r="C229" s="90" t="s">
        <v>341</v>
      </c>
      <c r="D229" s="242" t="s">
        <v>31</v>
      </c>
      <c r="E229" s="171">
        <v>686</v>
      </c>
      <c r="F229" s="207"/>
      <c r="G229" s="134"/>
      <c r="H229" s="114">
        <v>4.1</v>
      </c>
      <c r="I229" s="188"/>
      <c r="J229" s="116"/>
      <c r="K229" s="114">
        <v>4.1</v>
      </c>
      <c r="L229" s="188"/>
      <c r="M229" s="116"/>
      <c r="N229" s="155" t="s">
        <v>14</v>
      </c>
      <c r="O229" s="229"/>
      <c r="P229" s="229"/>
      <c r="Q229" s="229"/>
      <c r="R229" s="229"/>
      <c r="S229" s="229"/>
      <c r="T229" s="229"/>
      <c r="U229" s="229"/>
      <c r="V229" s="229"/>
      <c r="W229" s="229"/>
      <c r="X229" s="229"/>
    </row>
    <row r="230" spans="1:14" ht="15.75">
      <c r="A230" s="272" t="s">
        <v>345</v>
      </c>
      <c r="B230" s="273" t="s">
        <v>213</v>
      </c>
      <c r="C230" s="274" t="s">
        <v>214</v>
      </c>
      <c r="D230" s="274" t="s">
        <v>31</v>
      </c>
      <c r="E230" s="274"/>
      <c r="F230" s="274"/>
      <c r="G230" s="274">
        <v>72</v>
      </c>
      <c r="H230" s="274"/>
      <c r="I230" s="274"/>
      <c r="J230" s="274">
        <v>0.8</v>
      </c>
      <c r="K230" s="274"/>
      <c r="L230" s="274"/>
      <c r="M230" s="274">
        <v>1</v>
      </c>
      <c r="N230" s="274"/>
    </row>
    <row r="231" spans="1:14" ht="15.75">
      <c r="A231" s="272" t="s">
        <v>345</v>
      </c>
      <c r="B231" s="273" t="s">
        <v>215</v>
      </c>
      <c r="C231" s="274" t="s">
        <v>214</v>
      </c>
      <c r="D231" s="274" t="s">
        <v>31</v>
      </c>
      <c r="E231" s="274"/>
      <c r="F231" s="274"/>
      <c r="G231" s="274">
        <v>90</v>
      </c>
      <c r="H231" s="274"/>
      <c r="I231" s="274"/>
      <c r="J231" s="274">
        <v>0.5</v>
      </c>
      <c r="K231" s="274"/>
      <c r="L231" s="274"/>
      <c r="M231" s="274">
        <v>0.5</v>
      </c>
      <c r="N231" s="274"/>
    </row>
    <row r="232" spans="1:14" ht="16.5" thickBot="1">
      <c r="A232" s="38"/>
      <c r="B232" s="13"/>
      <c r="C232" s="14"/>
      <c r="D232" s="15"/>
      <c r="E232" s="165"/>
      <c r="F232" s="202"/>
      <c r="G232" s="127"/>
      <c r="H232" s="101"/>
      <c r="I232" s="182"/>
      <c r="J232" s="102"/>
      <c r="K232" s="101"/>
      <c r="L232" s="182"/>
      <c r="M232" s="102"/>
      <c r="N232" s="18"/>
    </row>
    <row r="233" spans="1:14" ht="15.75">
      <c r="A233" s="37"/>
      <c r="B233" s="32" t="s">
        <v>206</v>
      </c>
      <c r="C233" s="27"/>
      <c r="D233" s="28"/>
      <c r="E233" s="162">
        <f>SUM(E234)</f>
        <v>8.5</v>
      </c>
      <c r="F233" s="197"/>
      <c r="G233" s="86"/>
      <c r="H233" s="97">
        <f>SUM(H234)</f>
        <v>0.96</v>
      </c>
      <c r="I233" s="178"/>
      <c r="J233" s="97"/>
      <c r="K233" s="97">
        <f>SUM(K234)</f>
        <v>0.36</v>
      </c>
      <c r="L233" s="178"/>
      <c r="M233" s="97"/>
      <c r="N233" s="29"/>
    </row>
    <row r="234" spans="1:14" ht="15.75">
      <c r="A234" s="39">
        <v>162</v>
      </c>
      <c r="B234" s="5" t="s">
        <v>204</v>
      </c>
      <c r="C234" s="7" t="s">
        <v>205</v>
      </c>
      <c r="D234" s="12" t="s">
        <v>115</v>
      </c>
      <c r="E234" s="163">
        <v>8.5</v>
      </c>
      <c r="F234" s="199"/>
      <c r="G234" s="125"/>
      <c r="H234" s="93">
        <v>0.96</v>
      </c>
      <c r="I234" s="186"/>
      <c r="J234" s="96"/>
      <c r="K234" s="93">
        <v>0.36</v>
      </c>
      <c r="L234" s="179"/>
      <c r="M234" s="96"/>
      <c r="N234" s="17"/>
    </row>
    <row r="235" spans="1:14" ht="16.5" thickBot="1">
      <c r="A235" s="38"/>
      <c r="B235" s="13"/>
      <c r="C235" s="14"/>
      <c r="D235" s="15"/>
      <c r="E235" s="165"/>
      <c r="F235" s="202"/>
      <c r="G235" s="127"/>
      <c r="H235" s="101"/>
      <c r="I235" s="182"/>
      <c r="J235" s="102"/>
      <c r="K235" s="101"/>
      <c r="L235" s="182"/>
      <c r="M235" s="102"/>
      <c r="N235" s="18"/>
    </row>
    <row r="236" spans="1:14" ht="15.75">
      <c r="A236" s="37"/>
      <c r="B236" s="32" t="s">
        <v>218</v>
      </c>
      <c r="C236" s="27"/>
      <c r="D236" s="28"/>
      <c r="E236" s="162">
        <f>SUM(E237:E242)</f>
        <v>2989</v>
      </c>
      <c r="F236" s="197"/>
      <c r="G236" s="86"/>
      <c r="H236" s="97">
        <f>SUM(H237:H242)</f>
        <v>20</v>
      </c>
      <c r="I236" s="178"/>
      <c r="J236" s="97"/>
      <c r="K236" s="97">
        <f>SUM(K237:K242)</f>
        <v>16</v>
      </c>
      <c r="L236" s="178"/>
      <c r="M236" s="97"/>
      <c r="N236" s="29"/>
    </row>
    <row r="237" spans="1:14" ht="15.75">
      <c r="A237" s="39">
        <v>163</v>
      </c>
      <c r="B237" s="5" t="s">
        <v>219</v>
      </c>
      <c r="C237" s="7" t="s">
        <v>220</v>
      </c>
      <c r="D237" s="91" t="s">
        <v>99</v>
      </c>
      <c r="E237" s="163">
        <v>157</v>
      </c>
      <c r="F237" s="199"/>
      <c r="G237" s="125"/>
      <c r="H237" s="93" t="s">
        <v>301</v>
      </c>
      <c r="I237" s="186"/>
      <c r="J237" s="96"/>
      <c r="K237" s="93" t="s">
        <v>301</v>
      </c>
      <c r="L237" s="186"/>
      <c r="M237" s="96"/>
      <c r="N237" s="17"/>
    </row>
    <row r="238" spans="1:24" s="150" customFormat="1" ht="15.75">
      <c r="A238" s="231">
        <v>164</v>
      </c>
      <c r="B238" s="138" t="s">
        <v>378</v>
      </c>
      <c r="C238" s="90" t="s">
        <v>379</v>
      </c>
      <c r="D238" s="91" t="s">
        <v>99</v>
      </c>
      <c r="E238" s="163">
        <v>172</v>
      </c>
      <c r="F238" s="199"/>
      <c r="G238" s="125"/>
      <c r="H238" s="145"/>
      <c r="I238" s="186"/>
      <c r="J238" s="147"/>
      <c r="K238" s="145"/>
      <c r="L238" s="186"/>
      <c r="M238" s="147"/>
      <c r="N238" s="151"/>
      <c r="O238" s="230"/>
      <c r="P238" s="230"/>
      <c r="Q238" s="230"/>
      <c r="R238" s="230"/>
      <c r="S238" s="230"/>
      <c r="T238" s="230"/>
      <c r="U238" s="230"/>
      <c r="V238" s="230"/>
      <c r="W238" s="230"/>
      <c r="X238" s="230"/>
    </row>
    <row r="239" spans="1:14" ht="15.75">
      <c r="A239" s="39">
        <v>165</v>
      </c>
      <c r="B239" s="5" t="s">
        <v>221</v>
      </c>
      <c r="C239" s="7" t="s">
        <v>220</v>
      </c>
      <c r="D239" s="91" t="s">
        <v>54</v>
      </c>
      <c r="E239" s="163" t="s">
        <v>301</v>
      </c>
      <c r="F239" s="199"/>
      <c r="G239" s="125"/>
      <c r="H239" s="93" t="s">
        <v>301</v>
      </c>
      <c r="I239" s="186"/>
      <c r="J239" s="96"/>
      <c r="K239" s="93" t="s">
        <v>301</v>
      </c>
      <c r="L239" s="186"/>
      <c r="M239" s="96"/>
      <c r="N239" s="17"/>
    </row>
    <row r="240" spans="1:14" ht="15.75">
      <c r="A240" s="95">
        <v>166</v>
      </c>
      <c r="B240" s="138" t="s">
        <v>380</v>
      </c>
      <c r="C240" s="90" t="s">
        <v>381</v>
      </c>
      <c r="D240" s="91" t="s">
        <v>31</v>
      </c>
      <c r="E240" s="163">
        <v>2660</v>
      </c>
      <c r="F240" s="199"/>
      <c r="G240" s="125">
        <v>1600</v>
      </c>
      <c r="H240" s="145">
        <v>20</v>
      </c>
      <c r="I240" s="186"/>
      <c r="J240" s="147">
        <v>50</v>
      </c>
      <c r="K240" s="145">
        <v>16</v>
      </c>
      <c r="L240" s="186"/>
      <c r="M240" s="147" t="s">
        <v>301</v>
      </c>
      <c r="N240" s="151"/>
    </row>
    <row r="241" spans="1:14" ht="15.75">
      <c r="A241" s="40">
        <v>167</v>
      </c>
      <c r="B241" s="34" t="s">
        <v>222</v>
      </c>
      <c r="C241" s="42" t="s">
        <v>220</v>
      </c>
      <c r="D241" s="159" t="s">
        <v>54</v>
      </c>
      <c r="E241" s="163"/>
      <c r="F241" s="199"/>
      <c r="G241" s="125">
        <v>1000</v>
      </c>
      <c r="H241" s="93"/>
      <c r="I241" s="186"/>
      <c r="J241" s="96">
        <v>40</v>
      </c>
      <c r="K241" s="93"/>
      <c r="L241" s="186"/>
      <c r="M241" s="96">
        <v>30</v>
      </c>
      <c r="N241" s="17"/>
    </row>
    <row r="242" spans="1:14" ht="15.75">
      <c r="A242" s="40">
        <v>168</v>
      </c>
      <c r="B242" s="34" t="s">
        <v>223</v>
      </c>
      <c r="C242" s="42" t="s">
        <v>220</v>
      </c>
      <c r="D242" s="159" t="s">
        <v>31</v>
      </c>
      <c r="E242" s="163"/>
      <c r="F242" s="199"/>
      <c r="G242" s="125" t="s">
        <v>301</v>
      </c>
      <c r="H242" s="93"/>
      <c r="I242" s="186"/>
      <c r="J242" s="96" t="s">
        <v>301</v>
      </c>
      <c r="K242" s="93"/>
      <c r="L242" s="186"/>
      <c r="M242" s="96" t="s">
        <v>301</v>
      </c>
      <c r="N242" s="17"/>
    </row>
    <row r="243" spans="1:14" ht="16.5" thickBot="1">
      <c r="A243" s="38"/>
      <c r="B243" s="13"/>
      <c r="C243" s="14"/>
      <c r="D243" s="15"/>
      <c r="E243" s="165"/>
      <c r="F243" s="202"/>
      <c r="G243" s="127"/>
      <c r="H243" s="101"/>
      <c r="I243" s="182"/>
      <c r="J243" s="102"/>
      <c r="K243" s="101"/>
      <c r="L243" s="182"/>
      <c r="M243" s="102"/>
      <c r="N243" s="18"/>
    </row>
    <row r="244" spans="2:14" ht="15.75">
      <c r="B244" s="32" t="s">
        <v>103</v>
      </c>
      <c r="C244" s="27"/>
      <c r="D244" s="28"/>
      <c r="E244" s="162">
        <f>SUM(E245:E266)</f>
        <v>4196.9</v>
      </c>
      <c r="F244" s="197">
        <f>SUM(F245:F266)</f>
        <v>726</v>
      </c>
      <c r="G244" s="86"/>
      <c r="H244" s="97">
        <f>SUM(H245:H266)</f>
        <v>84</v>
      </c>
      <c r="I244" s="178">
        <f>SUM(I245:I266)</f>
        <v>37.230000000000004</v>
      </c>
      <c r="J244" s="97"/>
      <c r="K244" s="97">
        <f>SUM(K245:K266)</f>
        <v>44.712</v>
      </c>
      <c r="L244" s="178">
        <f>SUM(L245:L266)</f>
        <v>39</v>
      </c>
      <c r="M244" s="97"/>
      <c r="N244" s="29"/>
    </row>
    <row r="245" spans="1:14" ht="15.75">
      <c r="A245" s="37">
        <v>169</v>
      </c>
      <c r="B245" s="5" t="s">
        <v>64</v>
      </c>
      <c r="C245" s="7" t="s">
        <v>65</v>
      </c>
      <c r="D245" s="12" t="s">
        <v>99</v>
      </c>
      <c r="E245" s="171">
        <v>80.9</v>
      </c>
      <c r="F245" s="207"/>
      <c r="G245" s="137"/>
      <c r="H245" s="114">
        <v>13</v>
      </c>
      <c r="I245" s="188"/>
      <c r="J245" s="117"/>
      <c r="K245" s="114">
        <v>0.212</v>
      </c>
      <c r="L245" s="188"/>
      <c r="M245" s="117"/>
      <c r="N245" s="62" t="s">
        <v>22</v>
      </c>
    </row>
    <row r="246" spans="1:14" ht="15.75">
      <c r="A246" s="39">
        <v>170</v>
      </c>
      <c r="B246" s="240" t="s">
        <v>66</v>
      </c>
      <c r="C246" s="90" t="s">
        <v>67</v>
      </c>
      <c r="D246" s="242" t="s">
        <v>100</v>
      </c>
      <c r="E246" s="171">
        <v>3728</v>
      </c>
      <c r="F246" s="207"/>
      <c r="G246" s="137"/>
      <c r="H246" s="114">
        <v>46</v>
      </c>
      <c r="I246" s="188"/>
      <c r="J246" s="117"/>
      <c r="K246" s="114">
        <v>28</v>
      </c>
      <c r="L246" s="188"/>
      <c r="M246" s="117"/>
      <c r="N246" s="155" t="s">
        <v>22</v>
      </c>
    </row>
    <row r="247" spans="1:14" ht="15.75">
      <c r="A247" s="40">
        <v>171</v>
      </c>
      <c r="B247" s="34" t="s">
        <v>68</v>
      </c>
      <c r="C247" s="42" t="s">
        <v>67</v>
      </c>
      <c r="D247" s="30" t="s">
        <v>101</v>
      </c>
      <c r="E247" s="171"/>
      <c r="F247" s="207"/>
      <c r="G247" s="134">
        <v>145</v>
      </c>
      <c r="H247" s="114"/>
      <c r="I247" s="188"/>
      <c r="J247" s="116"/>
      <c r="K247" s="114"/>
      <c r="L247" s="188"/>
      <c r="M247" s="116"/>
      <c r="N247" s="62"/>
    </row>
    <row r="248" spans="1:14" ht="15.75">
      <c r="A248" s="272" t="s">
        <v>345</v>
      </c>
      <c r="B248" s="236" t="s">
        <v>346</v>
      </c>
      <c r="C248" s="237" t="s">
        <v>67</v>
      </c>
      <c r="D248" s="238" t="s">
        <v>101</v>
      </c>
      <c r="E248" s="216"/>
      <c r="F248" s="217"/>
      <c r="G248" s="218"/>
      <c r="H248" s="219"/>
      <c r="I248" s="220"/>
      <c r="J248" s="221"/>
      <c r="K248" s="219"/>
      <c r="L248" s="220"/>
      <c r="M248" s="221"/>
      <c r="N248" s="222"/>
    </row>
    <row r="249" spans="1:14" ht="15.75">
      <c r="A249" s="40">
        <v>172</v>
      </c>
      <c r="B249" s="34" t="s">
        <v>69</v>
      </c>
      <c r="C249" s="42" t="s">
        <v>70</v>
      </c>
      <c r="D249" s="30" t="s">
        <v>54</v>
      </c>
      <c r="E249" s="171"/>
      <c r="F249" s="207"/>
      <c r="G249" s="134">
        <v>400</v>
      </c>
      <c r="H249" s="114"/>
      <c r="I249" s="188"/>
      <c r="J249" s="116">
        <v>32.5</v>
      </c>
      <c r="K249" s="114"/>
      <c r="L249" s="188"/>
      <c r="M249" s="116">
        <v>33</v>
      </c>
      <c r="N249" s="155" t="s">
        <v>332</v>
      </c>
    </row>
    <row r="250" spans="1:14" ht="15.75">
      <c r="A250" s="39">
        <v>173</v>
      </c>
      <c r="B250" s="5" t="s">
        <v>71</v>
      </c>
      <c r="C250" s="7" t="s">
        <v>72</v>
      </c>
      <c r="D250" s="12" t="s">
        <v>31</v>
      </c>
      <c r="E250" s="171"/>
      <c r="F250" s="207">
        <v>254</v>
      </c>
      <c r="G250" s="134"/>
      <c r="H250" s="114"/>
      <c r="I250" s="188">
        <v>7.23</v>
      </c>
      <c r="J250" s="116"/>
      <c r="K250" s="114"/>
      <c r="L250" s="188">
        <v>8.5</v>
      </c>
      <c r="M250" s="116"/>
      <c r="N250" s="155" t="s">
        <v>332</v>
      </c>
    </row>
    <row r="251" spans="1:14" ht="15.75">
      <c r="A251" s="54">
        <v>174</v>
      </c>
      <c r="B251" s="55" t="s">
        <v>73</v>
      </c>
      <c r="C251" s="56" t="s">
        <v>325</v>
      </c>
      <c r="D251" s="57" t="s">
        <v>54</v>
      </c>
      <c r="E251" s="171"/>
      <c r="F251" s="207"/>
      <c r="G251" s="134">
        <v>420</v>
      </c>
      <c r="H251" s="114"/>
      <c r="I251" s="188"/>
      <c r="J251" s="116"/>
      <c r="K251" s="114"/>
      <c r="L251" s="188"/>
      <c r="M251" s="116"/>
      <c r="N251" s="155"/>
    </row>
    <row r="252" spans="1:14" ht="15.75">
      <c r="A252" s="58">
        <v>175</v>
      </c>
      <c r="B252" s="55" t="s">
        <v>74</v>
      </c>
      <c r="C252" s="56" t="s">
        <v>325</v>
      </c>
      <c r="D252" s="57" t="s">
        <v>54</v>
      </c>
      <c r="E252" s="171">
        <v>63</v>
      </c>
      <c r="F252" s="207"/>
      <c r="G252" s="134">
        <v>102</v>
      </c>
      <c r="H252" s="114">
        <v>8</v>
      </c>
      <c r="I252" s="188"/>
      <c r="J252" s="116">
        <v>14</v>
      </c>
      <c r="K252" s="114">
        <v>8</v>
      </c>
      <c r="L252" s="188"/>
      <c r="M252" s="116">
        <v>14</v>
      </c>
      <c r="N252" s="155"/>
    </row>
    <row r="253" spans="1:14" ht="15.75">
      <c r="A253" s="40">
        <v>176</v>
      </c>
      <c r="B253" s="34" t="s">
        <v>75</v>
      </c>
      <c r="C253" s="42" t="s">
        <v>330</v>
      </c>
      <c r="D253" s="30" t="s">
        <v>31</v>
      </c>
      <c r="E253" s="171"/>
      <c r="F253" s="207"/>
      <c r="G253" s="134">
        <v>770</v>
      </c>
      <c r="H253" s="114"/>
      <c r="I253" s="188"/>
      <c r="J253" s="116">
        <v>8.5</v>
      </c>
      <c r="K253" s="114"/>
      <c r="L253" s="188"/>
      <c r="M253" s="116"/>
      <c r="N253" s="155"/>
    </row>
    <row r="254" spans="1:14" ht="15.75">
      <c r="A254" s="39">
        <v>177</v>
      </c>
      <c r="B254" s="5" t="s">
        <v>76</v>
      </c>
      <c r="C254" s="7" t="s">
        <v>77</v>
      </c>
      <c r="D254" s="12" t="s">
        <v>54</v>
      </c>
      <c r="E254" s="171"/>
      <c r="F254" s="207">
        <v>55</v>
      </c>
      <c r="G254" s="134"/>
      <c r="H254" s="114"/>
      <c r="I254" s="188">
        <v>8</v>
      </c>
      <c r="J254" s="116"/>
      <c r="K254" s="114"/>
      <c r="L254" s="188">
        <v>10.5</v>
      </c>
      <c r="M254" s="116"/>
      <c r="N254" s="155" t="s">
        <v>332</v>
      </c>
    </row>
    <row r="255" spans="1:14" ht="15.75">
      <c r="A255" s="40">
        <v>178</v>
      </c>
      <c r="B255" s="34" t="s">
        <v>78</v>
      </c>
      <c r="C255" s="42" t="s">
        <v>79</v>
      </c>
      <c r="D255" s="30" t="s">
        <v>54</v>
      </c>
      <c r="E255" s="171"/>
      <c r="F255" s="207"/>
      <c r="G255" s="134">
        <v>1200</v>
      </c>
      <c r="H255" s="114"/>
      <c r="I255" s="188"/>
      <c r="J255" s="116"/>
      <c r="K255" s="114"/>
      <c r="L255" s="188"/>
      <c r="M255" s="116"/>
      <c r="N255" s="155"/>
    </row>
    <row r="256" spans="1:14" ht="15.75">
      <c r="A256" s="40">
        <v>179</v>
      </c>
      <c r="B256" s="34" t="s">
        <v>80</v>
      </c>
      <c r="C256" s="42" t="s">
        <v>81</v>
      </c>
      <c r="D256" s="30" t="s">
        <v>54</v>
      </c>
      <c r="E256" s="171"/>
      <c r="F256" s="207"/>
      <c r="G256" s="134">
        <v>330</v>
      </c>
      <c r="H256" s="114"/>
      <c r="I256" s="188"/>
      <c r="J256" s="116"/>
      <c r="K256" s="114"/>
      <c r="L256" s="188"/>
      <c r="M256" s="116"/>
      <c r="N256" s="155"/>
    </row>
    <row r="257" spans="1:14" ht="15.75">
      <c r="A257" s="40">
        <v>180</v>
      </c>
      <c r="B257" s="34" t="s">
        <v>82</v>
      </c>
      <c r="C257" s="42" t="s">
        <v>83</v>
      </c>
      <c r="D257" s="30" t="s">
        <v>54</v>
      </c>
      <c r="E257" s="171"/>
      <c r="F257" s="207"/>
      <c r="G257" s="134">
        <v>500</v>
      </c>
      <c r="H257" s="114"/>
      <c r="I257" s="188"/>
      <c r="J257" s="116">
        <v>22</v>
      </c>
      <c r="K257" s="114"/>
      <c r="L257" s="188"/>
      <c r="M257" s="116">
        <v>12</v>
      </c>
      <c r="N257" s="155"/>
    </row>
    <row r="258" spans="1:14" ht="15.75">
      <c r="A258" s="40">
        <v>181</v>
      </c>
      <c r="B258" s="34" t="s">
        <v>84</v>
      </c>
      <c r="C258" s="42" t="s">
        <v>85</v>
      </c>
      <c r="D258" s="30" t="s">
        <v>102</v>
      </c>
      <c r="E258" s="171"/>
      <c r="F258" s="207"/>
      <c r="G258" s="134">
        <v>1500</v>
      </c>
      <c r="H258" s="114"/>
      <c r="I258" s="188"/>
      <c r="J258" s="116"/>
      <c r="K258" s="114"/>
      <c r="L258" s="188"/>
      <c r="M258" s="116"/>
      <c r="N258" s="155"/>
    </row>
    <row r="259" spans="1:14" ht="15.75">
      <c r="A259" s="39">
        <v>182</v>
      </c>
      <c r="B259" s="5" t="s">
        <v>86</v>
      </c>
      <c r="C259" s="7" t="s">
        <v>87</v>
      </c>
      <c r="D259" s="12" t="s">
        <v>62</v>
      </c>
      <c r="E259" s="175"/>
      <c r="F259" s="207">
        <v>117</v>
      </c>
      <c r="G259" s="134"/>
      <c r="H259" s="115"/>
      <c r="I259" s="188">
        <v>2</v>
      </c>
      <c r="J259" s="116"/>
      <c r="K259" s="114"/>
      <c r="L259" s="188"/>
      <c r="M259" s="116"/>
      <c r="N259" s="155" t="s">
        <v>332</v>
      </c>
    </row>
    <row r="260" spans="1:14" ht="15.75">
      <c r="A260" s="39">
        <v>183</v>
      </c>
      <c r="B260" s="5" t="s">
        <v>88</v>
      </c>
      <c r="C260" s="7" t="s">
        <v>89</v>
      </c>
      <c r="D260" s="12" t="s">
        <v>54</v>
      </c>
      <c r="E260" s="175">
        <v>325</v>
      </c>
      <c r="F260" s="207"/>
      <c r="G260" s="134"/>
      <c r="H260" s="114">
        <v>17</v>
      </c>
      <c r="I260" s="188"/>
      <c r="J260" s="116"/>
      <c r="K260" s="114">
        <v>8.5</v>
      </c>
      <c r="L260" s="188"/>
      <c r="M260" s="116"/>
      <c r="N260" s="155" t="s">
        <v>22</v>
      </c>
    </row>
    <row r="261" spans="1:14" ht="15.75">
      <c r="A261" s="41">
        <v>184</v>
      </c>
      <c r="B261" s="5" t="s">
        <v>90</v>
      </c>
      <c r="C261" s="7" t="s">
        <v>326</v>
      </c>
      <c r="D261" s="12" t="s">
        <v>54</v>
      </c>
      <c r="E261" s="175"/>
      <c r="F261" s="207">
        <v>300</v>
      </c>
      <c r="G261" s="134">
        <v>330</v>
      </c>
      <c r="H261" s="114"/>
      <c r="I261" s="188">
        <v>20</v>
      </c>
      <c r="J261" s="116"/>
      <c r="K261" s="114"/>
      <c r="L261" s="188">
        <v>20</v>
      </c>
      <c r="M261" s="116"/>
      <c r="N261" s="155" t="s">
        <v>332</v>
      </c>
    </row>
    <row r="262" spans="1:14" ht="15.75">
      <c r="A262" s="40">
        <v>185</v>
      </c>
      <c r="B262" s="34" t="s">
        <v>91</v>
      </c>
      <c r="C262" s="42" t="s">
        <v>327</v>
      </c>
      <c r="D262" s="30" t="s">
        <v>54</v>
      </c>
      <c r="E262" s="171"/>
      <c r="F262" s="207"/>
      <c r="G262" s="134">
        <v>100</v>
      </c>
      <c r="H262" s="114"/>
      <c r="I262" s="188"/>
      <c r="J262" s="117"/>
      <c r="K262" s="114"/>
      <c r="L262" s="188"/>
      <c r="M262" s="117"/>
      <c r="N262" s="155"/>
    </row>
    <row r="263" spans="1:14" ht="15.75">
      <c r="A263" s="40">
        <v>186</v>
      </c>
      <c r="B263" s="34" t="s">
        <v>92</v>
      </c>
      <c r="C263" s="42" t="s">
        <v>93</v>
      </c>
      <c r="D263" s="30" t="s">
        <v>54</v>
      </c>
      <c r="E263" s="171"/>
      <c r="F263" s="207"/>
      <c r="G263" s="134">
        <v>100</v>
      </c>
      <c r="H263" s="114"/>
      <c r="I263" s="188"/>
      <c r="J263" s="117">
        <v>15</v>
      </c>
      <c r="K263" s="114"/>
      <c r="L263" s="188"/>
      <c r="M263" s="117"/>
      <c r="N263" s="155" t="s">
        <v>332</v>
      </c>
    </row>
    <row r="264" spans="1:14" ht="15.75">
      <c r="A264" s="40">
        <v>187</v>
      </c>
      <c r="B264" s="34" t="s">
        <v>94</v>
      </c>
      <c r="C264" s="42" t="s">
        <v>328</v>
      </c>
      <c r="D264" s="30" t="s">
        <v>246</v>
      </c>
      <c r="E264" s="171"/>
      <c r="F264" s="207"/>
      <c r="G264" s="134">
        <v>4600</v>
      </c>
      <c r="H264" s="114"/>
      <c r="I264" s="188"/>
      <c r="J264" s="117"/>
      <c r="K264" s="114"/>
      <c r="L264" s="188"/>
      <c r="M264" s="117"/>
      <c r="N264" s="62"/>
    </row>
    <row r="265" spans="1:14" ht="15.75">
      <c r="A265" s="40">
        <v>188</v>
      </c>
      <c r="B265" s="34" t="s">
        <v>95</v>
      </c>
      <c r="C265" s="42" t="s">
        <v>96</v>
      </c>
      <c r="D265" s="30" t="s">
        <v>246</v>
      </c>
      <c r="E265" s="171"/>
      <c r="F265" s="207"/>
      <c r="G265" s="134">
        <v>4100</v>
      </c>
      <c r="H265" s="114"/>
      <c r="I265" s="188"/>
      <c r="J265" s="117"/>
      <c r="K265" s="114"/>
      <c r="L265" s="188"/>
      <c r="M265" s="117"/>
      <c r="N265" s="62"/>
    </row>
    <row r="266" spans="1:14" ht="15.75">
      <c r="A266" s="40">
        <v>189</v>
      </c>
      <c r="B266" s="34" t="s">
        <v>97</v>
      </c>
      <c r="C266" s="42" t="s">
        <v>98</v>
      </c>
      <c r="D266" s="30" t="s">
        <v>54</v>
      </c>
      <c r="E266" s="171"/>
      <c r="F266" s="207"/>
      <c r="G266" s="134">
        <v>630</v>
      </c>
      <c r="H266" s="114"/>
      <c r="I266" s="188"/>
      <c r="J266" s="117"/>
      <c r="K266" s="114"/>
      <c r="L266" s="188"/>
      <c r="M266" s="117"/>
      <c r="N266" s="62"/>
    </row>
    <row r="267" spans="1:14" ht="16.5" thickBot="1">
      <c r="A267" s="38"/>
      <c r="B267" s="13"/>
      <c r="C267" s="25"/>
      <c r="D267" s="15"/>
      <c r="E267" s="165"/>
      <c r="F267" s="202"/>
      <c r="G267" s="127"/>
      <c r="H267" s="101"/>
      <c r="I267" s="182"/>
      <c r="J267" s="102"/>
      <c r="K267" s="101"/>
      <c r="L267" s="182"/>
      <c r="M267" s="102"/>
      <c r="N267" s="18"/>
    </row>
    <row r="268" spans="1:14" ht="15.75">
      <c r="A268" s="37"/>
      <c r="B268" s="32" t="s">
        <v>224</v>
      </c>
      <c r="C268" s="27"/>
      <c r="D268" s="28"/>
      <c r="E268" s="162">
        <f>SUM(E269:E281)</f>
        <v>31950</v>
      </c>
      <c r="F268" s="197"/>
      <c r="G268" s="86"/>
      <c r="H268" s="97">
        <f>SUM(H269:H281)</f>
        <v>285.1</v>
      </c>
      <c r="I268" s="178"/>
      <c r="J268" s="97"/>
      <c r="K268" s="97">
        <f>SUM(K269:K281)</f>
        <v>269.2</v>
      </c>
      <c r="L268" s="178"/>
      <c r="M268" s="97"/>
      <c r="N268" s="29"/>
    </row>
    <row r="269" spans="1:14" ht="15.75">
      <c r="A269" s="231">
        <v>190</v>
      </c>
      <c r="B269" s="240" t="s">
        <v>350</v>
      </c>
      <c r="C269" s="90" t="s">
        <v>347</v>
      </c>
      <c r="D269" s="242" t="s">
        <v>31</v>
      </c>
      <c r="E269" s="175">
        <v>17050</v>
      </c>
      <c r="F269" s="207"/>
      <c r="G269" s="134"/>
      <c r="H269" s="114">
        <v>102</v>
      </c>
      <c r="I269" s="188"/>
      <c r="J269" s="116"/>
      <c r="K269" s="114">
        <v>120</v>
      </c>
      <c r="L269" s="188"/>
      <c r="M269" s="116"/>
      <c r="N269" s="155"/>
    </row>
    <row r="270" spans="1:14" ht="15.75">
      <c r="A270" s="231">
        <v>191</v>
      </c>
      <c r="B270" s="240" t="s">
        <v>351</v>
      </c>
      <c r="C270" s="90" t="s">
        <v>347</v>
      </c>
      <c r="D270" s="242" t="s">
        <v>31</v>
      </c>
      <c r="E270" s="175">
        <v>1900</v>
      </c>
      <c r="F270" s="207"/>
      <c r="G270" s="134"/>
      <c r="H270" s="114">
        <v>23</v>
      </c>
      <c r="I270" s="188"/>
      <c r="J270" s="116"/>
      <c r="K270" s="114">
        <v>23</v>
      </c>
      <c r="L270" s="188"/>
      <c r="M270" s="116"/>
      <c r="N270" s="155"/>
    </row>
    <row r="271" spans="1:14" ht="15.75">
      <c r="A271" s="231">
        <v>192</v>
      </c>
      <c r="B271" s="240" t="s">
        <v>352</v>
      </c>
      <c r="C271" s="90" t="s">
        <v>347</v>
      </c>
      <c r="D271" s="242" t="s">
        <v>31</v>
      </c>
      <c r="E271" s="175">
        <v>1920</v>
      </c>
      <c r="F271" s="207"/>
      <c r="G271" s="134"/>
      <c r="H271" s="114">
        <v>21</v>
      </c>
      <c r="I271" s="188"/>
      <c r="J271" s="116"/>
      <c r="K271" s="114">
        <v>21</v>
      </c>
      <c r="L271" s="188"/>
      <c r="M271" s="116"/>
      <c r="N271" s="155"/>
    </row>
    <row r="272" spans="1:14" ht="15.75">
      <c r="A272" s="231">
        <v>193</v>
      </c>
      <c r="B272" s="240" t="s">
        <v>353</v>
      </c>
      <c r="C272" s="90" t="s">
        <v>347</v>
      </c>
      <c r="D272" s="242" t="s">
        <v>31</v>
      </c>
      <c r="E272" s="175">
        <v>2150</v>
      </c>
      <c r="F272" s="207"/>
      <c r="G272" s="134"/>
      <c r="H272" s="114">
        <v>26</v>
      </c>
      <c r="I272" s="188"/>
      <c r="J272" s="116"/>
      <c r="K272" s="114">
        <v>26</v>
      </c>
      <c r="L272" s="188"/>
      <c r="M272" s="116"/>
      <c r="N272" s="155"/>
    </row>
    <row r="273" spans="1:14" ht="15.75">
      <c r="A273" s="231">
        <v>194</v>
      </c>
      <c r="B273" s="240" t="s">
        <v>354</v>
      </c>
      <c r="C273" s="90" t="s">
        <v>347</v>
      </c>
      <c r="D273" s="242" t="s">
        <v>31</v>
      </c>
      <c r="E273" s="175">
        <v>2300</v>
      </c>
      <c r="F273" s="207"/>
      <c r="G273" s="134"/>
      <c r="H273" s="114">
        <v>50</v>
      </c>
      <c r="I273" s="188"/>
      <c r="J273" s="116"/>
      <c r="K273" s="114">
        <v>26</v>
      </c>
      <c r="L273" s="188"/>
      <c r="M273" s="116"/>
      <c r="N273" s="155"/>
    </row>
    <row r="274" spans="1:14" ht="15.75">
      <c r="A274" s="231">
        <v>195</v>
      </c>
      <c r="B274" s="240" t="s">
        <v>355</v>
      </c>
      <c r="C274" s="90" t="s">
        <v>347</v>
      </c>
      <c r="D274" s="242" t="s">
        <v>31</v>
      </c>
      <c r="E274" s="175">
        <v>700</v>
      </c>
      <c r="F274" s="207"/>
      <c r="G274" s="134"/>
      <c r="H274" s="114">
        <v>9</v>
      </c>
      <c r="I274" s="188"/>
      <c r="J274" s="116"/>
      <c r="K274" s="114">
        <v>8.5</v>
      </c>
      <c r="L274" s="188"/>
      <c r="M274" s="116"/>
      <c r="N274" s="155"/>
    </row>
    <row r="275" spans="1:14" ht="15.75">
      <c r="A275" s="231">
        <v>196</v>
      </c>
      <c r="B275" s="240" t="s">
        <v>356</v>
      </c>
      <c r="C275" s="90" t="s">
        <v>347</v>
      </c>
      <c r="D275" s="242" t="s">
        <v>31</v>
      </c>
      <c r="E275" s="175">
        <v>400</v>
      </c>
      <c r="F275" s="207"/>
      <c r="G275" s="134"/>
      <c r="H275" s="114">
        <v>4</v>
      </c>
      <c r="I275" s="188"/>
      <c r="J275" s="116"/>
      <c r="K275" s="114">
        <v>5</v>
      </c>
      <c r="L275" s="188"/>
      <c r="M275" s="116"/>
      <c r="N275" s="155"/>
    </row>
    <row r="276" spans="1:14" ht="15.75">
      <c r="A276" s="231">
        <v>197</v>
      </c>
      <c r="B276" s="240" t="s">
        <v>364</v>
      </c>
      <c r="C276" s="90" t="s">
        <v>347</v>
      </c>
      <c r="D276" s="242" t="s">
        <v>31</v>
      </c>
      <c r="E276" s="175">
        <v>420</v>
      </c>
      <c r="F276" s="207"/>
      <c r="G276" s="134"/>
      <c r="H276" s="114">
        <v>5</v>
      </c>
      <c r="I276" s="188"/>
      <c r="J276" s="116"/>
      <c r="K276" s="114">
        <v>5</v>
      </c>
      <c r="L276" s="188"/>
      <c r="M276" s="116"/>
      <c r="N276" s="155"/>
    </row>
    <row r="277" spans="1:14" ht="15.75">
      <c r="A277" s="231">
        <v>198</v>
      </c>
      <c r="B277" s="240" t="s">
        <v>357</v>
      </c>
      <c r="C277" s="90" t="s">
        <v>347</v>
      </c>
      <c r="D277" s="242" t="s">
        <v>31</v>
      </c>
      <c r="E277" s="175">
        <v>1000</v>
      </c>
      <c r="F277" s="207"/>
      <c r="G277" s="134"/>
      <c r="H277" s="114">
        <v>10</v>
      </c>
      <c r="I277" s="188"/>
      <c r="J277" s="116"/>
      <c r="K277" s="114">
        <v>10</v>
      </c>
      <c r="L277" s="188"/>
      <c r="M277" s="116"/>
      <c r="N277" s="155"/>
    </row>
    <row r="278" spans="1:14" ht="15.75">
      <c r="A278" s="231">
        <v>199</v>
      </c>
      <c r="B278" s="240" t="s">
        <v>358</v>
      </c>
      <c r="C278" s="90" t="s">
        <v>347</v>
      </c>
      <c r="D278" s="242" t="s">
        <v>31</v>
      </c>
      <c r="E278" s="175">
        <v>1300</v>
      </c>
      <c r="F278" s="207"/>
      <c r="G278" s="134"/>
      <c r="H278" s="114">
        <v>13</v>
      </c>
      <c r="I278" s="188"/>
      <c r="J278" s="116"/>
      <c r="K278" s="114">
        <v>7.9</v>
      </c>
      <c r="L278" s="188"/>
      <c r="M278" s="116"/>
      <c r="N278" s="155"/>
    </row>
    <row r="279" spans="1:14" ht="15.75">
      <c r="A279" s="231">
        <v>200</v>
      </c>
      <c r="B279" s="240" t="s">
        <v>359</v>
      </c>
      <c r="C279" s="90" t="s">
        <v>347</v>
      </c>
      <c r="D279" s="242" t="s">
        <v>21</v>
      </c>
      <c r="E279" s="175">
        <v>1500</v>
      </c>
      <c r="F279" s="207"/>
      <c r="G279" s="134"/>
      <c r="H279" s="114">
        <v>16</v>
      </c>
      <c r="I279" s="188"/>
      <c r="J279" s="116"/>
      <c r="K279" s="114">
        <v>10.3</v>
      </c>
      <c r="L279" s="188"/>
      <c r="M279" s="116"/>
      <c r="N279" s="155"/>
    </row>
    <row r="280" spans="1:24" s="8" customFormat="1" ht="15.75">
      <c r="A280" s="231">
        <v>201</v>
      </c>
      <c r="B280" s="240" t="s">
        <v>360</v>
      </c>
      <c r="C280" s="90" t="s">
        <v>347</v>
      </c>
      <c r="D280" s="242" t="s">
        <v>21</v>
      </c>
      <c r="E280" s="175">
        <v>310</v>
      </c>
      <c r="F280" s="207"/>
      <c r="G280" s="134"/>
      <c r="H280" s="114">
        <v>2.1</v>
      </c>
      <c r="I280" s="188"/>
      <c r="J280" s="116"/>
      <c r="K280" s="114">
        <v>2</v>
      </c>
      <c r="L280" s="188"/>
      <c r="M280" s="116"/>
      <c r="N280" s="155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14" s="1" customFormat="1" ht="15.75">
      <c r="A281" s="231">
        <v>202</v>
      </c>
      <c r="B281" s="240" t="s">
        <v>361</v>
      </c>
      <c r="C281" s="90" t="s">
        <v>348</v>
      </c>
      <c r="D281" s="242" t="s">
        <v>31</v>
      </c>
      <c r="E281" s="175">
        <v>1000</v>
      </c>
      <c r="F281" s="207"/>
      <c r="G281" s="134"/>
      <c r="H281" s="114">
        <v>4</v>
      </c>
      <c r="I281" s="188"/>
      <c r="J281" s="116"/>
      <c r="K281" s="114">
        <v>4.5</v>
      </c>
      <c r="L281" s="188"/>
      <c r="M281" s="116"/>
      <c r="N281" s="155"/>
    </row>
    <row r="282" spans="1:13" s="1" customFormat="1" ht="15.75">
      <c r="A282" s="35"/>
      <c r="C282" s="239" t="s">
        <v>349</v>
      </c>
      <c r="E282" s="35"/>
      <c r="F282" s="212"/>
      <c r="G282" s="75"/>
      <c r="H282" s="66"/>
      <c r="I282" s="193"/>
      <c r="J282" s="75"/>
      <c r="K282" s="66"/>
      <c r="L282" s="193"/>
      <c r="M282" s="75"/>
    </row>
    <row r="283" spans="1:13" s="1" customFormat="1" ht="15.75">
      <c r="A283" s="35"/>
      <c r="F283" s="212"/>
      <c r="H283" s="66"/>
      <c r="I283" s="193"/>
      <c r="J283" s="75"/>
      <c r="K283" s="66"/>
      <c r="L283" s="193"/>
      <c r="M283" s="75"/>
    </row>
    <row r="284" spans="1:13" s="1" customFormat="1" ht="15.75">
      <c r="A284" s="35"/>
      <c r="F284" s="212"/>
      <c r="H284" s="66"/>
      <c r="I284" s="193"/>
      <c r="J284" s="75"/>
      <c r="K284" s="66"/>
      <c r="L284" s="193"/>
      <c r="M284" s="75"/>
    </row>
    <row r="285" spans="1:13" s="1" customFormat="1" ht="15.75">
      <c r="A285" s="35"/>
      <c r="F285" s="212"/>
      <c r="H285" s="66"/>
      <c r="I285" s="193"/>
      <c r="J285" s="75"/>
      <c r="K285" s="66"/>
      <c r="L285" s="193"/>
      <c r="M285" s="75"/>
    </row>
    <row r="286" spans="1:13" s="1" customFormat="1" ht="15.75">
      <c r="A286" s="35"/>
      <c r="F286" s="212"/>
      <c r="H286" s="66"/>
      <c r="I286" s="193"/>
      <c r="J286" s="75"/>
      <c r="K286" s="66"/>
      <c r="L286" s="193"/>
      <c r="M286" s="75"/>
    </row>
    <row r="287" spans="1:13" s="1" customFormat="1" ht="15.75">
      <c r="A287" s="35"/>
      <c r="F287" s="212"/>
      <c r="H287" s="66"/>
      <c r="I287" s="193"/>
      <c r="J287" s="75"/>
      <c r="K287" s="66"/>
      <c r="L287" s="193"/>
      <c r="M287" s="75"/>
    </row>
    <row r="288" spans="1:13" s="1" customFormat="1" ht="15.75">
      <c r="A288" s="35"/>
      <c r="F288" s="212"/>
      <c r="H288" s="66"/>
      <c r="I288" s="193"/>
      <c r="J288" s="75"/>
      <c r="K288" s="66"/>
      <c r="L288" s="193"/>
      <c r="M288" s="75"/>
    </row>
    <row r="289" spans="1:13" s="1" customFormat="1" ht="15.75">
      <c r="A289" s="35"/>
      <c r="F289" s="212"/>
      <c r="H289" s="66"/>
      <c r="I289" s="193"/>
      <c r="J289" s="75"/>
      <c r="K289" s="66"/>
      <c r="L289" s="193"/>
      <c r="M289" s="75"/>
    </row>
    <row r="290" spans="1:13" s="1" customFormat="1" ht="15.75">
      <c r="A290" s="35"/>
      <c r="C290" s="1" t="s">
        <v>303</v>
      </c>
      <c r="F290" s="212"/>
      <c r="H290" s="66"/>
      <c r="I290" s="193"/>
      <c r="J290" s="75"/>
      <c r="K290" s="66"/>
      <c r="L290" s="193"/>
      <c r="M290" s="75"/>
    </row>
    <row r="291" spans="1:13" s="1" customFormat="1" ht="15.75">
      <c r="A291" s="35"/>
      <c r="F291" s="212"/>
      <c r="H291" s="66"/>
      <c r="I291" s="193"/>
      <c r="J291" s="75"/>
      <c r="K291" s="66"/>
      <c r="L291" s="193"/>
      <c r="M291" s="75"/>
    </row>
    <row r="292" spans="1:13" s="1" customFormat="1" ht="15.75">
      <c r="A292" s="35"/>
      <c r="F292" s="212"/>
      <c r="H292" s="66"/>
      <c r="I292" s="193"/>
      <c r="J292" s="75"/>
      <c r="K292" s="66"/>
      <c r="L292" s="193"/>
      <c r="M292" s="75"/>
    </row>
    <row r="293" spans="1:13" s="1" customFormat="1" ht="15.75">
      <c r="A293" s="35"/>
      <c r="F293" s="212"/>
      <c r="H293" s="66"/>
      <c r="I293" s="193"/>
      <c r="J293" s="75"/>
      <c r="K293" s="66"/>
      <c r="L293" s="193"/>
      <c r="M293" s="75"/>
    </row>
    <row r="294" spans="1:13" s="1" customFormat="1" ht="15.75">
      <c r="A294" s="35"/>
      <c r="F294" s="212"/>
      <c r="H294" s="66"/>
      <c r="I294" s="193"/>
      <c r="J294" s="75"/>
      <c r="K294" s="66"/>
      <c r="L294" s="193"/>
      <c r="M294" s="75"/>
    </row>
    <row r="295" spans="1:13" s="1" customFormat="1" ht="15.75">
      <c r="A295" s="35"/>
      <c r="F295" s="212"/>
      <c r="H295" s="66"/>
      <c r="I295" s="193"/>
      <c r="J295" s="75"/>
      <c r="K295" s="66"/>
      <c r="L295" s="193"/>
      <c r="M295" s="75"/>
    </row>
    <row r="296" spans="1:13" s="1" customFormat="1" ht="15.75">
      <c r="A296" s="35"/>
      <c r="E296" s="35"/>
      <c r="F296" s="212"/>
      <c r="G296" s="75"/>
      <c r="H296" s="66"/>
      <c r="I296" s="193"/>
      <c r="J296" s="75"/>
      <c r="K296" s="66"/>
      <c r="L296" s="193"/>
      <c r="M296" s="75"/>
    </row>
    <row r="297" spans="1:13" s="1" customFormat="1" ht="15.75">
      <c r="A297" s="35"/>
      <c r="E297" s="35"/>
      <c r="F297" s="212"/>
      <c r="G297" s="75"/>
      <c r="H297" s="66"/>
      <c r="I297" s="193"/>
      <c r="J297" s="75"/>
      <c r="K297" s="66"/>
      <c r="L297" s="193"/>
      <c r="M297" s="75"/>
    </row>
    <row r="298" spans="1:13" s="1" customFormat="1" ht="15.75">
      <c r="A298" s="35"/>
      <c r="E298" s="35"/>
      <c r="F298" s="212"/>
      <c r="G298" s="75"/>
      <c r="H298" s="66"/>
      <c r="I298" s="193"/>
      <c r="J298" s="75"/>
      <c r="K298" s="66"/>
      <c r="L298" s="193"/>
      <c r="M298" s="75"/>
    </row>
    <row r="299" spans="1:13" s="1" customFormat="1" ht="15.75">
      <c r="A299" s="35"/>
      <c r="E299" s="35"/>
      <c r="F299" s="212"/>
      <c r="G299" s="75"/>
      <c r="H299" s="66"/>
      <c r="I299" s="193"/>
      <c r="J299" s="75"/>
      <c r="K299" s="66"/>
      <c r="L299" s="193"/>
      <c r="M299" s="75"/>
    </row>
    <row r="300" spans="1:13" s="1" customFormat="1" ht="15.75">
      <c r="A300" s="35"/>
      <c r="E300" s="35"/>
      <c r="F300" s="212"/>
      <c r="G300" s="75"/>
      <c r="H300" s="66"/>
      <c r="I300" s="193"/>
      <c r="J300" s="75"/>
      <c r="K300" s="66"/>
      <c r="L300" s="193"/>
      <c r="M300" s="75"/>
    </row>
    <row r="301" spans="1:13" s="1" customFormat="1" ht="15.75">
      <c r="A301" s="35"/>
      <c r="E301" s="35"/>
      <c r="F301" s="212"/>
      <c r="G301" s="75"/>
      <c r="H301" s="66"/>
      <c r="I301" s="193"/>
      <c r="J301" s="75"/>
      <c r="K301" s="66"/>
      <c r="L301" s="193"/>
      <c r="M301" s="75"/>
    </row>
    <row r="302" spans="1:13" s="1" customFormat="1" ht="15.75">
      <c r="A302" s="35"/>
      <c r="E302" s="35"/>
      <c r="F302" s="212"/>
      <c r="G302" s="75"/>
      <c r="H302" s="66"/>
      <c r="I302" s="193"/>
      <c r="J302" s="75"/>
      <c r="K302" s="66"/>
      <c r="L302" s="193"/>
      <c r="M302" s="75"/>
    </row>
    <row r="303" spans="1:13" s="1" customFormat="1" ht="15.75">
      <c r="A303" s="35"/>
      <c r="E303" s="35"/>
      <c r="F303" s="212"/>
      <c r="G303" s="75"/>
      <c r="H303" s="66"/>
      <c r="I303" s="193"/>
      <c r="J303" s="75"/>
      <c r="K303" s="66"/>
      <c r="L303" s="193"/>
      <c r="M303" s="75"/>
    </row>
    <row r="304" spans="1:13" s="1" customFormat="1" ht="15.75">
      <c r="A304" s="35"/>
      <c r="E304" s="35"/>
      <c r="F304" s="212"/>
      <c r="G304" s="75"/>
      <c r="H304" s="66"/>
      <c r="I304" s="193"/>
      <c r="J304" s="75"/>
      <c r="K304" s="66"/>
      <c r="L304" s="193"/>
      <c r="M304" s="75"/>
    </row>
    <row r="305" spans="1:13" s="1" customFormat="1" ht="15.75">
      <c r="A305" s="35"/>
      <c r="E305" s="35"/>
      <c r="F305" s="212"/>
      <c r="G305" s="75"/>
      <c r="H305" s="66"/>
      <c r="I305" s="193"/>
      <c r="J305" s="75"/>
      <c r="K305" s="66"/>
      <c r="L305" s="193"/>
      <c r="M305" s="75"/>
    </row>
    <row r="306" spans="1:13" s="1" customFormat="1" ht="15.75">
      <c r="A306" s="35"/>
      <c r="E306" s="35"/>
      <c r="F306" s="212"/>
      <c r="G306" s="75"/>
      <c r="H306" s="66"/>
      <c r="I306" s="193"/>
      <c r="J306" s="75"/>
      <c r="K306" s="66"/>
      <c r="L306" s="193"/>
      <c r="M306" s="75"/>
    </row>
    <row r="307" spans="1:13" s="1" customFormat="1" ht="15.75">
      <c r="A307" s="35"/>
      <c r="E307" s="35"/>
      <c r="F307" s="212"/>
      <c r="G307" s="75"/>
      <c r="H307" s="66"/>
      <c r="I307" s="193"/>
      <c r="J307" s="75"/>
      <c r="K307" s="66"/>
      <c r="L307" s="193"/>
      <c r="M307" s="75"/>
    </row>
    <row r="308" spans="1:13" s="1" customFormat="1" ht="15.75">
      <c r="A308" s="35"/>
      <c r="E308" s="35"/>
      <c r="F308" s="212"/>
      <c r="G308" s="75"/>
      <c r="H308" s="66"/>
      <c r="I308" s="193"/>
      <c r="J308" s="75"/>
      <c r="K308" s="66"/>
      <c r="L308" s="193"/>
      <c r="M308" s="75"/>
    </row>
    <row r="309" spans="1:13" s="1" customFormat="1" ht="15.75">
      <c r="A309" s="35"/>
      <c r="E309" s="35"/>
      <c r="F309" s="212"/>
      <c r="G309" s="75"/>
      <c r="H309" s="66"/>
      <c r="I309" s="193"/>
      <c r="J309" s="75"/>
      <c r="K309" s="66"/>
      <c r="L309" s="193"/>
      <c r="M309" s="75"/>
    </row>
    <row r="310" spans="1:13" s="1" customFormat="1" ht="15.75">
      <c r="A310" s="35"/>
      <c r="E310" s="35"/>
      <c r="F310" s="212"/>
      <c r="G310" s="75"/>
      <c r="H310" s="66"/>
      <c r="I310" s="193"/>
      <c r="J310" s="75"/>
      <c r="K310" s="66"/>
      <c r="L310" s="193"/>
      <c r="M310" s="75"/>
    </row>
    <row r="311" spans="1:13" s="1" customFormat="1" ht="15.75">
      <c r="A311" s="35"/>
      <c r="E311" s="35"/>
      <c r="F311" s="212"/>
      <c r="G311" s="75"/>
      <c r="H311" s="66"/>
      <c r="I311" s="193"/>
      <c r="J311" s="75"/>
      <c r="K311" s="66"/>
      <c r="L311" s="193"/>
      <c r="M311" s="75"/>
    </row>
    <row r="312" spans="1:13" s="1" customFormat="1" ht="15.75">
      <c r="A312" s="35"/>
      <c r="E312" s="35"/>
      <c r="F312" s="212"/>
      <c r="G312" s="75"/>
      <c r="H312" s="66"/>
      <c r="I312" s="193"/>
      <c r="J312" s="75"/>
      <c r="K312" s="66"/>
      <c r="L312" s="193"/>
      <c r="M312" s="75"/>
    </row>
    <row r="313" spans="1:13" s="1" customFormat="1" ht="15.75">
      <c r="A313" s="35"/>
      <c r="E313" s="35"/>
      <c r="F313" s="212"/>
      <c r="G313" s="75"/>
      <c r="H313" s="66"/>
      <c r="I313" s="193"/>
      <c r="J313" s="75"/>
      <c r="K313" s="66"/>
      <c r="L313" s="193"/>
      <c r="M313" s="75"/>
    </row>
    <row r="314" spans="1:13" s="1" customFormat="1" ht="15.75">
      <c r="A314" s="35"/>
      <c r="E314" s="35"/>
      <c r="F314" s="212"/>
      <c r="G314" s="75"/>
      <c r="H314" s="66"/>
      <c r="I314" s="193"/>
      <c r="J314" s="75"/>
      <c r="K314" s="66"/>
      <c r="L314" s="193"/>
      <c r="M314" s="75"/>
    </row>
    <row r="315" spans="1:13" s="1" customFormat="1" ht="15.75">
      <c r="A315" s="35"/>
      <c r="E315" s="35"/>
      <c r="F315" s="212"/>
      <c r="G315" s="75"/>
      <c r="H315" s="66"/>
      <c r="I315" s="193"/>
      <c r="J315" s="75"/>
      <c r="K315" s="66"/>
      <c r="L315" s="193"/>
      <c r="M315" s="75"/>
    </row>
    <row r="316" spans="1:13" s="1" customFormat="1" ht="15.75">
      <c r="A316" s="35"/>
      <c r="E316" s="35"/>
      <c r="F316" s="212"/>
      <c r="G316" s="75"/>
      <c r="H316" s="66"/>
      <c r="I316" s="193"/>
      <c r="J316" s="75"/>
      <c r="K316" s="66"/>
      <c r="L316" s="193"/>
      <c r="M316" s="75"/>
    </row>
    <row r="317" spans="1:13" s="1" customFormat="1" ht="15.75">
      <c r="A317" s="35"/>
      <c r="E317" s="35"/>
      <c r="F317" s="212"/>
      <c r="G317" s="75"/>
      <c r="H317" s="66"/>
      <c r="I317" s="193"/>
      <c r="J317" s="75"/>
      <c r="K317" s="66"/>
      <c r="L317" s="193"/>
      <c r="M317" s="75"/>
    </row>
    <row r="318" spans="1:13" s="1" customFormat="1" ht="15.75">
      <c r="A318" s="35"/>
      <c r="E318" s="35"/>
      <c r="F318" s="212"/>
      <c r="G318" s="75"/>
      <c r="H318" s="66"/>
      <c r="I318" s="193"/>
      <c r="J318" s="75"/>
      <c r="K318" s="66"/>
      <c r="L318" s="193"/>
      <c r="M318" s="75"/>
    </row>
    <row r="319" spans="1:13" s="1" customFormat="1" ht="15.75">
      <c r="A319" s="35"/>
      <c r="E319" s="35"/>
      <c r="F319" s="212"/>
      <c r="G319" s="75"/>
      <c r="H319" s="66"/>
      <c r="I319" s="193"/>
      <c r="J319" s="75"/>
      <c r="K319" s="66"/>
      <c r="L319" s="193"/>
      <c r="M319" s="75"/>
    </row>
    <row r="320" spans="1:13" s="1" customFormat="1" ht="15.75">
      <c r="A320" s="35"/>
      <c r="E320" s="35"/>
      <c r="F320" s="212"/>
      <c r="G320" s="75"/>
      <c r="H320" s="66"/>
      <c r="I320" s="193"/>
      <c r="J320" s="75"/>
      <c r="K320" s="66"/>
      <c r="L320" s="193"/>
      <c r="M320" s="75"/>
    </row>
    <row r="321" spans="1:13" s="1" customFormat="1" ht="15.75">
      <c r="A321" s="35"/>
      <c r="E321" s="35"/>
      <c r="F321" s="212"/>
      <c r="G321" s="75"/>
      <c r="H321" s="66"/>
      <c r="I321" s="193"/>
      <c r="J321" s="75"/>
      <c r="K321" s="66"/>
      <c r="L321" s="193"/>
      <c r="M321" s="75"/>
    </row>
    <row r="322" spans="1:13" s="1" customFormat="1" ht="15.75">
      <c r="A322" s="35"/>
      <c r="E322" s="35"/>
      <c r="F322" s="212"/>
      <c r="G322" s="75"/>
      <c r="H322" s="66"/>
      <c r="I322" s="193"/>
      <c r="J322" s="75"/>
      <c r="K322" s="66"/>
      <c r="L322" s="193"/>
      <c r="M322" s="75"/>
    </row>
    <row r="323" spans="1:13" s="1" customFormat="1" ht="15.75">
      <c r="A323" s="35"/>
      <c r="E323" s="35"/>
      <c r="F323" s="212"/>
      <c r="G323" s="75"/>
      <c r="H323" s="66"/>
      <c r="I323" s="193"/>
      <c r="J323" s="75"/>
      <c r="K323" s="66"/>
      <c r="L323" s="193"/>
      <c r="M323" s="75"/>
    </row>
    <row r="324" spans="1:13" s="1" customFormat="1" ht="15.75">
      <c r="A324" s="35"/>
      <c r="E324" s="35"/>
      <c r="F324" s="212"/>
      <c r="G324" s="75"/>
      <c r="H324" s="66"/>
      <c r="I324" s="193"/>
      <c r="J324" s="75"/>
      <c r="K324" s="66"/>
      <c r="L324" s="193"/>
      <c r="M324" s="75"/>
    </row>
    <row r="325" spans="1:13" s="1" customFormat="1" ht="15.75">
      <c r="A325" s="35"/>
      <c r="E325" s="35"/>
      <c r="F325" s="212"/>
      <c r="G325" s="75"/>
      <c r="H325" s="66"/>
      <c r="I325" s="193"/>
      <c r="J325" s="75"/>
      <c r="K325" s="66"/>
      <c r="L325" s="193"/>
      <c r="M325" s="75"/>
    </row>
    <row r="326" spans="1:13" s="1" customFormat="1" ht="15.75">
      <c r="A326" s="35"/>
      <c r="E326" s="35"/>
      <c r="F326" s="212"/>
      <c r="G326" s="75"/>
      <c r="H326" s="66"/>
      <c r="I326" s="193"/>
      <c r="J326" s="75"/>
      <c r="K326" s="66"/>
      <c r="L326" s="193"/>
      <c r="M326" s="75"/>
    </row>
    <row r="327" spans="1:13" s="1" customFormat="1" ht="15.75">
      <c r="A327" s="35"/>
      <c r="E327" s="35"/>
      <c r="F327" s="212"/>
      <c r="G327" s="75"/>
      <c r="H327" s="66"/>
      <c r="I327" s="193"/>
      <c r="J327" s="75"/>
      <c r="K327" s="66"/>
      <c r="L327" s="193"/>
      <c r="M327" s="75"/>
    </row>
    <row r="328" spans="1:13" s="1" customFormat="1" ht="15.75">
      <c r="A328" s="35"/>
      <c r="E328" s="35"/>
      <c r="F328" s="212"/>
      <c r="G328" s="75"/>
      <c r="H328" s="66"/>
      <c r="I328" s="193"/>
      <c r="J328" s="75"/>
      <c r="K328" s="66"/>
      <c r="L328" s="193"/>
      <c r="M328" s="75"/>
    </row>
    <row r="329" spans="1:13" s="1" customFormat="1" ht="15.75">
      <c r="A329" s="35"/>
      <c r="E329" s="35"/>
      <c r="F329" s="212"/>
      <c r="G329" s="75"/>
      <c r="H329" s="66"/>
      <c r="I329" s="193"/>
      <c r="J329" s="75"/>
      <c r="K329" s="66"/>
      <c r="L329" s="193"/>
      <c r="M329" s="75"/>
    </row>
    <row r="330" spans="1:13" s="1" customFormat="1" ht="15.75">
      <c r="A330" s="35"/>
      <c r="E330" s="35"/>
      <c r="F330" s="212"/>
      <c r="G330" s="75"/>
      <c r="H330" s="66"/>
      <c r="I330" s="193"/>
      <c r="J330" s="75"/>
      <c r="K330" s="66"/>
      <c r="L330" s="193"/>
      <c r="M330" s="75"/>
    </row>
    <row r="331" spans="1:13" s="1" customFormat="1" ht="15.75">
      <c r="A331" s="35"/>
      <c r="E331" s="35"/>
      <c r="F331" s="212"/>
      <c r="G331" s="75"/>
      <c r="H331" s="66"/>
      <c r="I331" s="193"/>
      <c r="J331" s="75"/>
      <c r="K331" s="66"/>
      <c r="L331" s="193"/>
      <c r="M331" s="75"/>
    </row>
    <row r="332" spans="1:13" s="1" customFormat="1" ht="15.75">
      <c r="A332" s="35"/>
      <c r="E332" s="35"/>
      <c r="F332" s="212"/>
      <c r="G332" s="75"/>
      <c r="H332" s="66"/>
      <c r="I332" s="193"/>
      <c r="J332" s="75"/>
      <c r="K332" s="66"/>
      <c r="L332" s="193"/>
      <c r="M332" s="75"/>
    </row>
    <row r="333" spans="1:13" s="1" customFormat="1" ht="15.75">
      <c r="A333" s="35"/>
      <c r="E333" s="35"/>
      <c r="F333" s="212"/>
      <c r="G333" s="75"/>
      <c r="H333" s="66"/>
      <c r="I333" s="193"/>
      <c r="J333" s="75"/>
      <c r="K333" s="66"/>
      <c r="L333" s="193"/>
      <c r="M333" s="75"/>
    </row>
    <row r="334" spans="1:13" s="1" customFormat="1" ht="15.75">
      <c r="A334" s="35"/>
      <c r="E334" s="35"/>
      <c r="F334" s="212"/>
      <c r="G334" s="75"/>
      <c r="H334" s="66"/>
      <c r="I334" s="193"/>
      <c r="J334" s="75"/>
      <c r="K334" s="66"/>
      <c r="L334" s="193"/>
      <c r="M334" s="75"/>
    </row>
  </sheetData>
  <sheetProtection/>
  <mergeCells count="35">
    <mergeCell ref="K47:K51"/>
    <mergeCell ref="H209:H214"/>
    <mergeCell ref="J209:J214"/>
    <mergeCell ref="K209:K214"/>
    <mergeCell ref="E62:E64"/>
    <mergeCell ref="K62:K64"/>
    <mergeCell ref="E146:E147"/>
    <mergeCell ref="H62:H64"/>
    <mergeCell ref="E116:E117"/>
    <mergeCell ref="H116:H117"/>
    <mergeCell ref="E1:G1"/>
    <mergeCell ref="H1:J1"/>
    <mergeCell ref="K1:M1"/>
    <mergeCell ref="E32:E37"/>
    <mergeCell ref="H32:H37"/>
    <mergeCell ref="K32:K37"/>
    <mergeCell ref="F146:F147"/>
    <mergeCell ref="H146:H147"/>
    <mergeCell ref="K146:K147"/>
    <mergeCell ref="H60:H61"/>
    <mergeCell ref="E52:E55"/>
    <mergeCell ref="K52:K55"/>
    <mergeCell ref="H52:H55"/>
    <mergeCell ref="K56:K59"/>
    <mergeCell ref="K60:K61"/>
    <mergeCell ref="E152:E159"/>
    <mergeCell ref="F152:F159"/>
    <mergeCell ref="H152:H159"/>
    <mergeCell ref="K152:K159"/>
    <mergeCell ref="H47:H51"/>
    <mergeCell ref="E47:E51"/>
    <mergeCell ref="E56:E59"/>
    <mergeCell ref="E60:E61"/>
    <mergeCell ref="H56:H59"/>
    <mergeCell ref="K116:K117"/>
  </mergeCells>
  <printOptions/>
  <pageMargins left="0.2362204724409449" right="0.2362204724409449" top="0.7480314960629921" bottom="0.7480314960629921" header="0.31496062992125984" footer="0.31496062992125984"/>
  <pageSetup fitToHeight="7" fitToWidth="1" horizontalDpi="600" verticalDpi="600" orientation="landscape" paperSize="9" scale="67" r:id="rId1"/>
  <rowBreaks count="4" manualBreakCount="4">
    <brk id="41" max="255" man="1"/>
    <brk id="70" max="255" man="1"/>
    <brk id="205" max="255" man="1"/>
    <brk id="23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philipp.palada</dc:creator>
  <cp:keywords/>
  <dc:description/>
  <cp:lastModifiedBy>David</cp:lastModifiedBy>
  <cp:lastPrinted>2013-03-28T11:54:07Z</cp:lastPrinted>
  <dcterms:created xsi:type="dcterms:W3CDTF">2012-03-16T14:19:27Z</dcterms:created>
  <dcterms:modified xsi:type="dcterms:W3CDTF">2014-07-22T13:27:04Z</dcterms:modified>
  <cp:category/>
  <cp:version/>
  <cp:contentType/>
  <cp:contentStatus/>
</cp:coreProperties>
</file>